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970" windowHeight="6330" activeTab="0"/>
  </bookViews>
  <sheets>
    <sheet name="List1" sheetId="1" r:id="rId1"/>
  </sheets>
  <definedNames>
    <definedName name="Query_from_Excelove_datoteke" localSheetId="0">'List1'!$B$7:$B$28</definedName>
  </definedNames>
  <calcPr fullCalcOnLoad="1"/>
</workbook>
</file>

<file path=xl/comments1.xml><?xml version="1.0" encoding="utf-8"?>
<comments xmlns="http://schemas.openxmlformats.org/spreadsheetml/2006/main">
  <authors>
    <author>RH-TDU</author>
  </authors>
  <commentList>
    <comment ref="U4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odličnih učenika</t>
        </r>
        <r>
          <rPr>
            <sz val="8"/>
            <rFont val="Tahoma"/>
            <family val="0"/>
          </rPr>
          <t xml:space="preserve">
</t>
        </r>
      </text>
    </comment>
    <comment ref="V45" authorId="0">
      <text>
        <r>
          <rPr>
            <b/>
            <sz val="8"/>
            <rFont val="Tahoma"/>
            <family val="2"/>
          </rPr>
          <t>PROSJEČNA OCJENA ODJELJENJA</t>
        </r>
        <r>
          <rPr>
            <sz val="8"/>
            <rFont val="Tahoma"/>
            <family val="0"/>
          </rPr>
          <t xml:space="preserve">
</t>
        </r>
      </text>
    </comment>
    <comment ref="U4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vrlo dobrih učenika</t>
        </r>
        <r>
          <rPr>
            <sz val="8"/>
            <rFont val="Tahoma"/>
            <family val="0"/>
          </rPr>
          <t xml:space="preserve">
</t>
        </r>
      </text>
    </comment>
    <comment ref="U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dobrih učenika</t>
        </r>
        <r>
          <rPr>
            <sz val="8"/>
            <rFont val="Tahoma"/>
            <family val="0"/>
          </rPr>
          <t xml:space="preserve">
</t>
        </r>
      </text>
    </comment>
    <comment ref="U4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dovoljnih učenika</t>
        </r>
        <r>
          <rPr>
            <sz val="8"/>
            <rFont val="Tahoma"/>
            <family val="0"/>
          </rPr>
          <t xml:space="preserve">
</t>
        </r>
      </text>
    </comment>
    <comment ref="U4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Broj nedovoljnih učenika</t>
        </r>
        <r>
          <rPr>
            <sz val="8"/>
            <rFont val="Tahoma"/>
            <family val="0"/>
          </rPr>
          <t xml:space="preserve">
</t>
        </r>
      </text>
    </comment>
    <comment ref="U4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Postotak prolaznosti</t>
        </r>
        <r>
          <rPr>
            <sz val="8"/>
            <rFont val="Tahoma"/>
            <family val="0"/>
          </rPr>
          <t xml:space="preserve">
</t>
        </r>
      </text>
    </comment>
    <comment ref="W45" authorId="0">
      <text>
        <r>
          <rPr>
            <b/>
            <sz val="12"/>
            <rFont val="Tahoma"/>
            <family val="2"/>
          </rPr>
          <t>KOEFICIJENT USPJEHA</t>
        </r>
        <r>
          <rPr>
            <sz val="8"/>
            <rFont val="Tahoma"/>
            <family val="0"/>
          </rPr>
          <t xml:space="preserve">
</t>
        </r>
      </text>
    </comment>
    <comment ref="Z38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broj učenika
</t>
        </r>
      </text>
    </comment>
    <comment ref="Z40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broj predmeta
</t>
        </r>
      </text>
    </comment>
    <comment ref="Z48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broj ocjena
</t>
        </r>
      </text>
    </comment>
    <comment ref="Z50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broj praznih polja
</t>
        </r>
      </text>
    </comment>
    <comment ref="AA48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zbroj svih ocjena
</t>
        </r>
      </text>
    </comment>
    <comment ref="Z53" authorId="0">
      <text>
        <r>
          <rPr>
            <b/>
            <sz val="8"/>
            <rFont val="Tahoma"/>
            <family val="0"/>
          </rPr>
          <t>RH-TDU:</t>
        </r>
        <r>
          <rPr>
            <sz val="8"/>
            <rFont val="Tahoma"/>
            <family val="0"/>
          </rPr>
          <t xml:space="preserve">
kroz
</t>
        </r>
      </text>
    </comment>
  </commentList>
</comments>
</file>

<file path=xl/sharedStrings.xml><?xml version="1.0" encoding="utf-8"?>
<sst xmlns="http://schemas.openxmlformats.org/spreadsheetml/2006/main" count="111" uniqueCount="83">
  <si>
    <t>Redni broj</t>
  </si>
  <si>
    <t>UČENIK</t>
  </si>
  <si>
    <t>OCJENE PO PREDMETIMA</t>
  </si>
  <si>
    <t>Likovni</t>
  </si>
  <si>
    <t>Glazbeni</t>
  </si>
  <si>
    <t>Matematika</t>
  </si>
  <si>
    <t>TZK</t>
  </si>
  <si>
    <t>Vjeronauk</t>
  </si>
  <si>
    <t>Pros. Ocjena</t>
  </si>
  <si>
    <t>Opći uspjeh</t>
  </si>
  <si>
    <t>Opravdano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</si>
  <si>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</si>
  <si>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</si>
  <si>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</si>
  <si>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</si>
  <si>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</si>
  <si>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</si>
  <si>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</si>
  <si>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</si>
  <si>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</si>
  <si>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</si>
  <si>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</si>
  <si>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</si>
  <si>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</si>
  <si>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</si>
  <si>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</si>
  <si>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</si>
  <si>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</si>
  <si>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Prosječna ocjena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</si>
  <si>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</si>
  <si>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</si>
  <si>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</si>
  <si>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</si>
  <si>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</si>
  <si>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</si>
  <si>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</si>
  <si>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</si>
  <si>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</si>
  <si>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</si>
  <si>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Sati</t>
  </si>
  <si>
    <t>Planirano</t>
  </si>
  <si>
    <t>Ostvareno</t>
  </si>
  <si>
    <t>Razlika (+/-)</t>
  </si>
  <si>
    <t>Dodatna</t>
  </si>
  <si>
    <t>OŠ.Ivana Kozarca Županja</t>
  </si>
  <si>
    <t>29.</t>
  </si>
  <si>
    <t>30.</t>
  </si>
  <si>
    <t xml:space="preserve">PODACI O USPJEHU UČENIKA </t>
  </si>
  <si>
    <t>razreda</t>
  </si>
  <si>
    <t>polugodišta šk. godine</t>
  </si>
  <si>
    <t xml:space="preserve">Broj učenika </t>
  </si>
  <si>
    <t>s teškoćama</t>
  </si>
  <si>
    <t>, ženskih</t>
  </si>
  <si>
    <t>, ponavljača</t>
  </si>
  <si>
    <t>Informatika</t>
  </si>
  <si>
    <t xml:space="preserve">Hrvatski </t>
  </si>
  <si>
    <t>IZOSTANCI</t>
  </si>
  <si>
    <t>8.</t>
  </si>
  <si>
    <t>Ukupno ocjena po predmetina</t>
  </si>
  <si>
    <t>K.U.</t>
  </si>
  <si>
    <t>Uk.izostanci</t>
  </si>
  <si>
    <t>Oprav.</t>
  </si>
  <si>
    <t>Neopravdani</t>
  </si>
  <si>
    <t>Njemački jezik</t>
  </si>
  <si>
    <t>3a</t>
  </si>
  <si>
    <t>Engleski jezik</t>
  </si>
  <si>
    <t>Priroda i društvo</t>
  </si>
  <si>
    <t xml:space="preserve"> Odlični učenici</t>
  </si>
  <si>
    <t>Vrlo dobri učenici</t>
  </si>
  <si>
    <t>Dobri učenici</t>
  </si>
  <si>
    <t>Dovoljni učenici</t>
  </si>
  <si>
    <t>Nedovoljni učenici</t>
  </si>
  <si>
    <t>Koeficijent uspjeha odjeljenja</t>
  </si>
  <si>
    <t>Postotak prolaznosti</t>
  </si>
  <si>
    <t>Ukupno izostanci</t>
  </si>
  <si>
    <t>Redovna nastava</t>
  </si>
  <si>
    <t>Izborna</t>
  </si>
  <si>
    <t>Red.nastava</t>
  </si>
  <si>
    <t>hjujtzfh</t>
  </si>
  <si>
    <t>31.</t>
  </si>
  <si>
    <t>Neopra</t>
  </si>
  <si>
    <t>NA KRAJU</t>
  </si>
  <si>
    <t>32.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</si>
</sst>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"/>
    <numFmt numFmtId="166" formatCode="00000"/>
    <numFmt numFmtId="167" formatCode="0;[Red]0"/>
    <numFmt numFmtId="168" formatCode="#,##0\ _k_n"/>
    <numFmt numFmtId="169" formatCode="#,##0_ ;\-#,##0\ "/>
    <numFmt numFmtId="170" formatCode="0&quot;/&quot;"/>
    <numFmt numFmtId="171" formatCode="00&quot;/&quot;"/>
    <numFmt numFmtId="172" formatCode="00"/>
    <numFmt numFmtId="173" formatCode="00&quot;.&quot;"/>
    <numFmt numFmtId="174" formatCode="00.00&quot;%&quot;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Fixedsys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4"/>
      <name val="Arial"/>
      <family val="2"/>
    </font>
    <font>
      <sz val="8"/>
      <color indexed="53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name val="Arial"/>
      <family val="2"/>
    </font>
    <font>
      <b/>
      <u val="single"/>
      <sz val="8"/>
      <color indexed="48"/>
      <name val="Arial"/>
      <family val="2"/>
    </font>
    <font>
      <b/>
      <i/>
      <sz val="8"/>
      <name val="Arial"/>
      <family val="2"/>
    </font>
    <font>
      <b/>
      <u val="single"/>
      <sz val="10"/>
      <color indexed="12"/>
      <name val="Arial"/>
      <family val="2"/>
    </font>
    <font>
      <sz val="8"/>
      <name val="Tahoma"/>
      <family val="0"/>
    </font>
    <font>
      <b/>
      <sz val="20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4"/>
      <color indexed="53"/>
      <name val="Arial"/>
      <family val="2"/>
    </font>
    <font>
      <sz val="10"/>
      <color indexed="12"/>
      <name val="Arial"/>
      <family val="0"/>
    </font>
    <font>
      <b/>
      <sz val="8"/>
      <color indexed="5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</borders>
  <cellStyleXfs count="22">
    <xf numFmtId="1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1" fontId="0" fillId="0" borderId="0" xfId="0" applyAlignment="1">
      <alignment/>
    </xf>
    <xf numFmtId="1" fontId="3" fillId="0" borderId="0" xfId="0" applyFont="1" applyAlignment="1">
      <alignment/>
    </xf>
    <xf numFmtId="1" fontId="3" fillId="0" borderId="0" xfId="0" applyFont="1" applyAlignment="1">
      <alignment textRotation="90"/>
    </xf>
    <xf numFmtId="1" fontId="3" fillId="0" borderId="0" xfId="0" applyFont="1" applyBorder="1" applyAlignment="1">
      <alignment/>
    </xf>
    <xf numFmtId="1" fontId="3" fillId="0" borderId="1" xfId="0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2" xfId="0" applyFont="1" applyBorder="1" applyAlignment="1">
      <alignment/>
    </xf>
    <xf numFmtId="1" fontId="9" fillId="0" borderId="0" xfId="0" applyFont="1" applyAlignment="1">
      <alignment/>
    </xf>
    <xf numFmtId="1" fontId="3" fillId="0" borderId="3" xfId="0" applyFont="1" applyBorder="1" applyAlignment="1">
      <alignment/>
    </xf>
    <xf numFmtId="1" fontId="3" fillId="0" borderId="4" xfId="0" applyFont="1" applyBorder="1" applyAlignment="1">
      <alignment/>
    </xf>
    <xf numFmtId="1" fontId="3" fillId="2" borderId="0" xfId="0" applyFont="1" applyFill="1" applyBorder="1" applyAlignment="1">
      <alignment/>
    </xf>
    <xf numFmtId="1" fontId="0" fillId="0" borderId="0" xfId="0" applyAlignment="1">
      <alignment/>
    </xf>
    <xf numFmtId="1" fontId="4" fillId="0" borderId="0" xfId="0" applyFont="1" applyAlignment="1">
      <alignment/>
    </xf>
    <xf numFmtId="1" fontId="3" fillId="0" borderId="0" xfId="0" applyFont="1" applyBorder="1" applyAlignment="1">
      <alignment/>
    </xf>
    <xf numFmtId="1" fontId="3" fillId="0" borderId="5" xfId="0" applyFont="1" applyBorder="1" applyAlignment="1">
      <alignment/>
    </xf>
    <xf numFmtId="1" fontId="4" fillId="0" borderId="6" xfId="0" applyFont="1" applyBorder="1" applyAlignment="1">
      <alignment/>
    </xf>
    <xf numFmtId="2" fontId="3" fillId="0" borderId="7" xfId="0" applyNumberFormat="1" applyFont="1" applyBorder="1" applyAlignment="1">
      <alignment/>
    </xf>
    <xf numFmtId="1" fontId="3" fillId="0" borderId="8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textRotation="90"/>
    </xf>
    <xf numFmtId="1" fontId="4" fillId="0" borderId="10" xfId="0" applyFont="1" applyBorder="1" applyAlignment="1">
      <alignment textRotation="90"/>
    </xf>
    <xf numFmtId="1" fontId="4" fillId="0" borderId="11" xfId="0" applyFont="1" applyBorder="1" applyAlignment="1">
      <alignment textRotation="90"/>
    </xf>
    <xf numFmtId="1" fontId="4" fillId="0" borderId="10" xfId="0" applyNumberFormat="1" applyFont="1" applyBorder="1" applyAlignment="1">
      <alignment horizontal="center" textRotation="90"/>
    </xf>
    <xf numFmtId="2" fontId="4" fillId="0" borderId="10" xfId="0" applyNumberFormat="1" applyFont="1" applyBorder="1" applyAlignment="1">
      <alignment textRotation="90"/>
    </xf>
    <xf numFmtId="1" fontId="4" fillId="0" borderId="10" xfId="0" applyFont="1" applyBorder="1" applyAlignment="1">
      <alignment horizontal="center" textRotation="90"/>
    </xf>
    <xf numFmtId="1" fontId="0" fillId="0" borderId="0" xfId="0" applyBorder="1" applyAlignment="1">
      <alignment/>
    </xf>
    <xf numFmtId="1" fontId="14" fillId="0" borderId="0" xfId="0" applyFont="1" applyAlignment="1">
      <alignment/>
    </xf>
    <xf numFmtId="1" fontId="14" fillId="0" borderId="0" xfId="0" applyFont="1" applyBorder="1" applyAlignment="1">
      <alignment/>
    </xf>
    <xf numFmtId="1" fontId="16" fillId="0" borderId="0" xfId="0" applyFont="1" applyAlignment="1">
      <alignment/>
    </xf>
    <xf numFmtId="1" fontId="4" fillId="0" borderId="0" xfId="0" applyFont="1" applyBorder="1" applyAlignment="1">
      <alignment/>
    </xf>
    <xf numFmtId="1" fontId="0" fillId="0" borderId="0" xfId="0" applyBorder="1" applyAlignment="1">
      <alignment horizontal="center"/>
    </xf>
    <xf numFmtId="1" fontId="0" fillId="0" borderId="0" xfId="0" applyFont="1" applyBorder="1" applyAlignment="1">
      <alignment horizontal="center"/>
    </xf>
    <xf numFmtId="1" fontId="9" fillId="0" borderId="0" xfId="0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1" fontId="8" fillId="0" borderId="13" xfId="0" applyFont="1" applyBorder="1" applyAlignment="1">
      <alignment horizontal="center"/>
    </xf>
    <xf numFmtId="1" fontId="8" fillId="0" borderId="14" xfId="0" applyFont="1" applyBorder="1" applyAlignment="1">
      <alignment horizontal="center"/>
    </xf>
    <xf numFmtId="1" fontId="9" fillId="3" borderId="15" xfId="0" applyNumberFormat="1" applyFont="1" applyFill="1" applyBorder="1" applyAlignment="1">
      <alignment/>
    </xf>
    <xf numFmtId="1" fontId="9" fillId="3" borderId="16" xfId="0" applyNumberFormat="1" applyFont="1" applyFill="1" applyBorder="1" applyAlignment="1">
      <alignment/>
    </xf>
    <xf numFmtId="1" fontId="8" fillId="0" borderId="17" xfId="0" applyFont="1" applyBorder="1" applyAlignment="1">
      <alignment horizontal="center"/>
    </xf>
    <xf numFmtId="2" fontId="4" fillId="4" borderId="18" xfId="0" applyNumberFormat="1" applyFont="1" applyFill="1" applyBorder="1" applyAlignment="1">
      <alignment/>
    </xf>
    <xf numFmtId="1" fontId="4" fillId="5" borderId="19" xfId="0" applyFont="1" applyFill="1" applyBorder="1" applyAlignment="1">
      <alignment/>
    </xf>
    <xf numFmtId="1" fontId="4" fillId="5" borderId="20" xfId="0" applyFont="1" applyFill="1" applyBorder="1" applyAlignment="1">
      <alignment/>
    </xf>
    <xf numFmtId="1" fontId="4" fillId="5" borderId="21" xfId="0" applyFont="1" applyFill="1" applyBorder="1" applyAlignment="1">
      <alignment/>
    </xf>
    <xf numFmtId="1" fontId="4" fillId="3" borderId="19" xfId="0" applyFont="1" applyFill="1" applyBorder="1" applyAlignment="1">
      <alignment/>
    </xf>
    <xf numFmtId="1" fontId="4" fillId="3" borderId="20" xfId="0" applyFont="1" applyFill="1" applyBorder="1" applyAlignment="1">
      <alignment/>
    </xf>
    <xf numFmtId="1" fontId="0" fillId="0" borderId="22" xfId="0" applyBorder="1" applyAlignment="1">
      <alignment/>
    </xf>
    <xf numFmtId="1" fontId="0" fillId="0" borderId="22" xfId="0" applyFont="1" applyBorder="1" applyAlignment="1">
      <alignment/>
    </xf>
    <xf numFmtId="1" fontId="15" fillId="0" borderId="23" xfId="0" applyFont="1" applyBorder="1" applyAlignment="1" applyProtection="1">
      <alignment/>
      <protection locked="0"/>
    </xf>
    <xf numFmtId="1" fontId="17" fillId="0" borderId="24" xfId="0" applyFont="1" applyBorder="1" applyAlignment="1" applyProtection="1">
      <alignment horizontal="center"/>
      <protection locked="0"/>
    </xf>
    <xf numFmtId="1" fontId="17" fillId="0" borderId="25" xfId="0" applyFont="1" applyBorder="1" applyAlignment="1" applyProtection="1">
      <alignment horizontal="center"/>
      <protection locked="0"/>
    </xf>
    <xf numFmtId="1" fontId="3" fillId="0" borderId="12" xfId="0" applyFont="1" applyBorder="1" applyAlignment="1" applyProtection="1">
      <alignment/>
      <protection locked="0"/>
    </xf>
    <xf numFmtId="1" fontId="3" fillId="0" borderId="26" xfId="0" applyFont="1" applyBorder="1" applyAlignment="1" applyProtection="1">
      <alignment/>
      <protection locked="0"/>
    </xf>
    <xf numFmtId="1" fontId="3" fillId="0" borderId="26" xfId="0" applyFont="1" applyBorder="1" applyAlignment="1" applyProtection="1">
      <alignment/>
      <protection locked="0"/>
    </xf>
    <xf numFmtId="1" fontId="3" fillId="5" borderId="12" xfId="0" applyFont="1" applyFill="1" applyBorder="1" applyAlignment="1" applyProtection="1">
      <alignment/>
      <protection locked="0"/>
    </xf>
    <xf numFmtId="1" fontId="7" fillId="3" borderId="12" xfId="0" applyFont="1" applyFill="1" applyBorder="1" applyAlignment="1" applyProtection="1">
      <alignment/>
      <protection locked="0"/>
    </xf>
    <xf numFmtId="1" fontId="3" fillId="5" borderId="27" xfId="0" applyFont="1" applyFill="1" applyBorder="1" applyAlignment="1" applyProtection="1">
      <alignment/>
      <protection locked="0"/>
    </xf>
    <xf numFmtId="1" fontId="7" fillId="3" borderId="27" xfId="0" applyFont="1" applyFill="1" applyBorder="1" applyAlignment="1" applyProtection="1">
      <alignment/>
      <protection locked="0"/>
    </xf>
    <xf numFmtId="1" fontId="15" fillId="0" borderId="22" xfId="0" applyFont="1" applyBorder="1" applyAlignment="1" applyProtection="1">
      <alignment horizontal="center"/>
      <protection locked="0"/>
    </xf>
    <xf numFmtId="1" fontId="13" fillId="0" borderId="11" xfId="0" applyFont="1" applyBorder="1" applyAlignment="1">
      <alignment/>
    </xf>
    <xf numFmtId="1" fontId="4" fillId="0" borderId="9" xfId="0" applyFont="1" applyBorder="1" applyAlignment="1">
      <alignment horizontal="center"/>
    </xf>
    <xf numFmtId="1" fontId="0" fillId="0" borderId="0" xfId="0" applyFill="1" applyBorder="1" applyAlignment="1">
      <alignment horizontal="center" vertical="center"/>
    </xf>
    <xf numFmtId="1" fontId="0" fillId="0" borderId="0" xfId="0" applyFill="1" applyBorder="1" applyAlignment="1">
      <alignment/>
    </xf>
    <xf numFmtId="1" fontId="3" fillId="0" borderId="0" xfId="0" applyFont="1" applyFill="1" applyBorder="1" applyAlignment="1">
      <alignment/>
    </xf>
    <xf numFmtId="1" fontId="4" fillId="0" borderId="0" xfId="0" applyFont="1" applyFill="1" applyBorder="1" applyAlignment="1">
      <alignment/>
    </xf>
    <xf numFmtId="1" fontId="0" fillId="0" borderId="0" xfId="0" applyBorder="1" applyAlignment="1" applyProtection="1">
      <alignment/>
      <protection locked="0"/>
    </xf>
    <xf numFmtId="1" fontId="3" fillId="0" borderId="0" xfId="0" applyFont="1" applyBorder="1" applyAlignment="1" applyProtection="1">
      <alignment/>
      <protection locked="0"/>
    </xf>
    <xf numFmtId="1" fontId="7" fillId="0" borderId="0" xfId="0" applyFont="1" applyBorder="1" applyAlignment="1">
      <alignment/>
    </xf>
    <xf numFmtId="1" fontId="11" fillId="0" borderId="0" xfId="0" applyFont="1" applyBorder="1" applyAlignment="1">
      <alignment/>
    </xf>
    <xf numFmtId="1" fontId="12" fillId="0" borderId="0" xfId="0" applyFont="1" applyBorder="1" applyAlignment="1">
      <alignment/>
    </xf>
    <xf numFmtId="1" fontId="4" fillId="0" borderId="28" xfId="0" applyFont="1" applyBorder="1" applyAlignment="1">
      <alignment/>
    </xf>
    <xf numFmtId="1" fontId="3" fillId="0" borderId="29" xfId="0" applyFont="1" applyBorder="1" applyAlignment="1">
      <alignment/>
    </xf>
    <xf numFmtId="1" fontId="4" fillId="3" borderId="30" xfId="0" applyFont="1" applyFill="1" applyBorder="1" applyAlignment="1">
      <alignment/>
    </xf>
    <xf numFmtId="1" fontId="9" fillId="3" borderId="26" xfId="0" applyFont="1" applyFill="1" applyBorder="1" applyAlignment="1">
      <alignment/>
    </xf>
    <xf numFmtId="1" fontId="26" fillId="0" borderId="31" xfId="0" applyFont="1" applyBorder="1" applyAlignment="1">
      <alignment horizontal="center"/>
    </xf>
    <xf numFmtId="2" fontId="7" fillId="0" borderId="0" xfId="0" applyNumberFormat="1" applyFont="1" applyBorder="1" applyAlignment="1" applyProtection="1">
      <alignment/>
      <protection hidden="1"/>
    </xf>
    <xf numFmtId="1" fontId="26" fillId="0" borderId="0" xfId="0" applyFont="1" applyBorder="1" applyAlignment="1">
      <alignment horizontal="center"/>
    </xf>
    <xf numFmtId="1" fontId="4" fillId="0" borderId="32" xfId="0" applyFont="1" applyBorder="1" applyAlignment="1">
      <alignment horizontal="center"/>
    </xf>
    <xf numFmtId="1" fontId="17" fillId="0" borderId="33" xfId="0" applyFont="1" applyBorder="1" applyAlignment="1" applyProtection="1">
      <alignment horizontal="center"/>
      <protection locked="0"/>
    </xf>
    <xf numFmtId="171" fontId="19" fillId="0" borderId="34" xfId="0" applyNumberFormat="1" applyFont="1" applyBorder="1" applyAlignment="1" applyProtection="1">
      <alignment/>
      <protection locked="0"/>
    </xf>
    <xf numFmtId="173" fontId="15" fillId="0" borderId="35" xfId="0" applyNumberFormat="1" applyFont="1" applyBorder="1" applyAlignment="1" applyProtection="1">
      <alignment/>
      <protection locked="0"/>
    </xf>
    <xf numFmtId="1" fontId="3" fillId="4" borderId="36" xfId="0" applyFont="1" applyFill="1" applyBorder="1" applyAlignment="1">
      <alignment/>
    </xf>
    <xf numFmtId="2" fontId="24" fillId="0" borderId="37" xfId="0" applyNumberFormat="1" applyFont="1" applyBorder="1" applyAlignment="1" applyProtection="1">
      <alignment textRotation="90"/>
      <protection hidden="1"/>
    </xf>
    <xf numFmtId="2" fontId="24" fillId="0" borderId="38" xfId="0" applyNumberFormat="1" applyFont="1" applyBorder="1" applyAlignment="1" applyProtection="1">
      <alignment textRotation="90"/>
      <protection hidden="1"/>
    </xf>
    <xf numFmtId="2" fontId="24" fillId="0" borderId="39" xfId="0" applyNumberFormat="1" applyFont="1" applyBorder="1" applyAlignment="1" applyProtection="1">
      <alignment textRotation="90"/>
      <protection hidden="1"/>
    </xf>
    <xf numFmtId="1" fontId="3" fillId="0" borderId="40" xfId="0" applyFont="1" applyBorder="1" applyAlignment="1">
      <alignment/>
    </xf>
    <xf numFmtId="1" fontId="3" fillId="0" borderId="15" xfId="0" applyFont="1" applyBorder="1" applyAlignment="1">
      <alignment/>
    </xf>
    <xf numFmtId="1" fontId="3" fillId="0" borderId="41" xfId="0" applyFont="1" applyBorder="1" applyAlignment="1">
      <alignment/>
    </xf>
    <xf numFmtId="1" fontId="3" fillId="0" borderId="34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0" fontId="18" fillId="0" borderId="26" xfId="0" applyNumberFormat="1" applyFont="1" applyBorder="1" applyAlignment="1" applyProtection="1">
      <alignment/>
      <protection locked="0"/>
    </xf>
    <xf numFmtId="1" fontId="4" fillId="0" borderId="43" xfId="0" applyFont="1" applyBorder="1" applyAlignment="1">
      <alignment textRotation="90"/>
    </xf>
    <xf numFmtId="1" fontId="4" fillId="0" borderId="44" xfId="0" applyFont="1" applyBorder="1" applyAlignment="1">
      <alignment textRotation="90"/>
    </xf>
    <xf numFmtId="0" fontId="18" fillId="0" borderId="12" xfId="0" applyNumberFormat="1" applyFont="1" applyBorder="1" applyAlignment="1" applyProtection="1">
      <alignment/>
      <protection locked="0"/>
    </xf>
    <xf numFmtId="1" fontId="5" fillId="0" borderId="22" xfId="0" applyFont="1" applyBorder="1" applyAlignment="1">
      <alignment horizontal="center" vertical="center"/>
    </xf>
    <xf numFmtId="2" fontId="26" fillId="6" borderId="34" xfId="0" applyNumberFormat="1" applyFont="1" applyFill="1" applyBorder="1" applyAlignment="1" applyProtection="1">
      <alignment/>
      <protection/>
    </xf>
    <xf numFmtId="9" fontId="26" fillId="6" borderId="34" xfId="0" applyNumberFormat="1" applyFont="1" applyFill="1" applyBorder="1" applyAlignment="1" applyProtection="1">
      <alignment/>
      <protection hidden="1"/>
    </xf>
    <xf numFmtId="1" fontId="27" fillId="7" borderId="22" xfId="0" applyFont="1" applyFill="1" applyBorder="1" applyAlignment="1">
      <alignment/>
    </xf>
    <xf numFmtId="1" fontId="32" fillId="7" borderId="45" xfId="0" applyFont="1" applyFill="1" applyBorder="1" applyAlignment="1">
      <alignment horizontal="center"/>
    </xf>
    <xf numFmtId="1" fontId="32" fillId="7" borderId="22" xfId="0" applyFont="1" applyFill="1" applyBorder="1" applyAlignment="1">
      <alignment horizontal="center"/>
    </xf>
    <xf numFmtId="1" fontId="33" fillId="0" borderId="46" xfId="0" applyNumberFormat="1" applyFont="1" applyBorder="1" applyAlignment="1">
      <alignment horizontal="center"/>
    </xf>
    <xf numFmtId="1" fontId="33" fillId="0" borderId="47" xfId="0" applyNumberFormat="1" applyFont="1" applyBorder="1" applyAlignment="1">
      <alignment horizontal="center"/>
    </xf>
    <xf numFmtId="1" fontId="0" fillId="0" borderId="12" xfId="0" applyFont="1" applyBorder="1" applyAlignment="1" applyProtection="1">
      <alignment/>
      <protection locked="0"/>
    </xf>
    <xf numFmtId="1" fontId="0" fillId="2" borderId="12" xfId="0" applyFont="1" applyFill="1" applyBorder="1" applyAlignment="1" applyProtection="1">
      <alignment/>
      <protection locked="0"/>
    </xf>
    <xf numFmtId="1" fontId="0" fillId="2" borderId="48" xfId="0" applyFont="1" applyFill="1" applyBorder="1" applyAlignment="1" applyProtection="1">
      <alignment/>
      <protection locked="0"/>
    </xf>
    <xf numFmtId="1" fontId="0" fillId="0" borderId="48" xfId="0" applyFont="1" applyBorder="1" applyAlignment="1" applyProtection="1">
      <alignment/>
      <protection locked="0"/>
    </xf>
    <xf numFmtId="1" fontId="34" fillId="0" borderId="12" xfId="0" applyNumberFormat="1" applyFont="1" applyBorder="1" applyAlignment="1">
      <alignment horizontal="center"/>
    </xf>
    <xf numFmtId="2" fontId="29" fillId="0" borderId="12" xfId="0" applyNumberFormat="1" applyFont="1" applyBorder="1" applyAlignment="1">
      <alignment/>
    </xf>
    <xf numFmtId="1" fontId="0" fillId="0" borderId="26" xfId="0" applyFont="1" applyBorder="1" applyAlignment="1" applyProtection="1">
      <alignment/>
      <protection locked="0"/>
    </xf>
    <xf numFmtId="1" fontId="34" fillId="0" borderId="26" xfId="0" applyNumberFormat="1" applyFont="1" applyBorder="1" applyAlignment="1">
      <alignment horizontal="center"/>
    </xf>
    <xf numFmtId="2" fontId="29" fillId="0" borderId="26" xfId="0" applyNumberFormat="1" applyFont="1" applyBorder="1" applyAlignment="1">
      <alignment/>
    </xf>
    <xf numFmtId="1" fontId="0" fillId="2" borderId="26" xfId="0" applyFont="1" applyFill="1" applyBorder="1" applyAlignment="1" applyProtection="1">
      <alignment/>
      <protection locked="0"/>
    </xf>
    <xf numFmtId="1" fontId="35" fillId="0" borderId="10" xfId="0" applyFont="1" applyBorder="1" applyAlignment="1">
      <alignment textRotation="90"/>
    </xf>
    <xf numFmtId="1" fontId="35" fillId="0" borderId="49" xfId="0" applyFont="1" applyBorder="1" applyAlignment="1">
      <alignment textRotation="90"/>
    </xf>
    <xf numFmtId="1" fontId="0" fillId="4" borderId="50" xfId="0" applyFont="1" applyFill="1" applyBorder="1" applyAlignment="1">
      <alignment horizontal="center"/>
    </xf>
    <xf numFmtId="1" fontId="0" fillId="4" borderId="46" xfId="0" applyFill="1" applyBorder="1" applyAlignment="1">
      <alignment horizontal="center"/>
    </xf>
    <xf numFmtId="1" fontId="24" fillId="4" borderId="3" xfId="0" applyFont="1" applyFill="1" applyBorder="1" applyAlignment="1">
      <alignment horizontal="center"/>
    </xf>
    <xf numFmtId="1" fontId="7" fillId="0" borderId="0" xfId="0" applyFont="1" applyFill="1" applyBorder="1" applyAlignment="1">
      <alignment/>
    </xf>
    <xf numFmtId="1" fontId="0" fillId="0" borderId="0" xfId="0" applyFill="1" applyBorder="1" applyAlignment="1">
      <alignment/>
    </xf>
    <xf numFmtId="1" fontId="3" fillId="0" borderId="45" xfId="0" applyFont="1" applyBorder="1" applyAlignment="1">
      <alignment horizontal="center"/>
    </xf>
    <xf numFmtId="1" fontId="3" fillId="0" borderId="0" xfId="0" applyFont="1" applyBorder="1" applyAlignment="1">
      <alignment horizontal="center"/>
    </xf>
    <xf numFmtId="1" fontId="32" fillId="7" borderId="36" xfId="0" applyFont="1" applyFill="1" applyBorder="1" applyAlignment="1">
      <alignment horizontal="center"/>
    </xf>
    <xf numFmtId="1" fontId="28" fillId="0" borderId="46" xfId="0" applyFont="1" applyBorder="1" applyAlignment="1">
      <alignment/>
    </xf>
    <xf numFmtId="1" fontId="23" fillId="8" borderId="36" xfId="0" applyFont="1" applyFill="1" applyBorder="1" applyAlignment="1">
      <alignment horizontal="center"/>
    </xf>
    <xf numFmtId="1" fontId="23" fillId="8" borderId="46" xfId="0" applyFont="1" applyFill="1" applyBorder="1" applyAlignment="1">
      <alignment horizontal="center"/>
    </xf>
    <xf numFmtId="174" fontId="23" fillId="8" borderId="51" xfId="0" applyNumberFormat="1" applyFont="1" applyFill="1" applyBorder="1" applyAlignment="1">
      <alignment horizontal="center"/>
    </xf>
    <xf numFmtId="174" fontId="23" fillId="8" borderId="52" xfId="0" applyNumberFormat="1" applyFont="1" applyFill="1" applyBorder="1" applyAlignment="1">
      <alignment horizontal="center"/>
    </xf>
    <xf numFmtId="1" fontId="4" fillId="4" borderId="36" xfId="0" applyFont="1" applyFill="1" applyBorder="1" applyAlignment="1">
      <alignment horizontal="center"/>
    </xf>
    <xf numFmtId="1" fontId="9" fillId="4" borderId="26" xfId="0" applyFont="1" applyFill="1" applyBorder="1" applyAlignment="1">
      <alignment horizontal="center"/>
    </xf>
    <xf numFmtId="1" fontId="0" fillId="4" borderId="26" xfId="0" applyFont="1" applyFill="1" applyBorder="1" applyAlignment="1">
      <alignment horizontal="center"/>
    </xf>
    <xf numFmtId="1" fontId="7" fillId="5" borderId="53" xfId="0" applyNumberFormat="1" applyFont="1" applyFill="1" applyBorder="1" applyAlignment="1">
      <alignment horizontal="center"/>
    </xf>
    <xf numFmtId="1" fontId="0" fillId="0" borderId="9" xfId="0" applyBorder="1" applyAlignment="1">
      <alignment horizontal="center"/>
    </xf>
    <xf numFmtId="1" fontId="0" fillId="0" borderId="54" xfId="0" applyBorder="1" applyAlignment="1">
      <alignment horizontal="center"/>
    </xf>
    <xf numFmtId="1" fontId="7" fillId="5" borderId="55" xfId="0" applyNumberFormat="1" applyFont="1" applyFill="1" applyBorder="1" applyAlignment="1">
      <alignment horizontal="center"/>
    </xf>
    <xf numFmtId="1" fontId="0" fillId="0" borderId="56" xfId="0" applyBorder="1" applyAlignment="1">
      <alignment horizontal="center"/>
    </xf>
    <xf numFmtId="1" fontId="0" fillId="0" borderId="57" xfId="0" applyBorder="1" applyAlignment="1">
      <alignment horizontal="center"/>
    </xf>
    <xf numFmtId="1" fontId="4" fillId="0" borderId="53" xfId="0" applyFont="1" applyBorder="1" applyAlignment="1">
      <alignment horizontal="center"/>
    </xf>
    <xf numFmtId="1" fontId="4" fillId="0" borderId="7" xfId="0" applyFont="1" applyBorder="1" applyAlignment="1">
      <alignment horizontal="center"/>
    </xf>
    <xf numFmtId="9" fontId="30" fillId="6" borderId="34" xfId="0" applyNumberFormat="1" applyFont="1" applyFill="1" applyBorder="1" applyAlignment="1" applyProtection="1">
      <alignment textRotation="90" wrapText="1"/>
      <protection hidden="1"/>
    </xf>
    <xf numFmtId="9" fontId="30" fillId="6" borderId="18" xfId="0" applyNumberFormat="1" applyFont="1" applyFill="1" applyBorder="1" applyAlignment="1" applyProtection="1">
      <alignment textRotation="90" wrapText="1"/>
      <protection hidden="1"/>
    </xf>
    <xf numFmtId="1" fontId="13" fillId="0" borderId="36" xfId="0" applyFont="1" applyBorder="1" applyAlignment="1">
      <alignment/>
    </xf>
    <xf numFmtId="1" fontId="13" fillId="0" borderId="58" xfId="0" applyFont="1" applyBorder="1" applyAlignment="1">
      <alignment/>
    </xf>
    <xf numFmtId="1" fontId="0" fillId="0" borderId="46" xfId="0" applyBorder="1" applyAlignment="1">
      <alignment/>
    </xf>
    <xf numFmtId="1" fontId="7" fillId="4" borderId="36" xfId="0" applyFont="1" applyFill="1" applyBorder="1" applyAlignment="1">
      <alignment horizontal="center"/>
    </xf>
    <xf numFmtId="1" fontId="29" fillId="0" borderId="58" xfId="0" applyFont="1" applyBorder="1" applyAlignment="1">
      <alignment horizontal="center"/>
    </xf>
    <xf numFmtId="1" fontId="29" fillId="0" borderId="46" xfId="0" applyFont="1" applyBorder="1" applyAlignment="1">
      <alignment horizontal="center"/>
    </xf>
    <xf numFmtId="1" fontId="27" fillId="7" borderId="19" xfId="0" applyFont="1" applyFill="1" applyBorder="1" applyAlignment="1">
      <alignment horizontal="center"/>
    </xf>
    <xf numFmtId="1" fontId="27" fillId="7" borderId="21" xfId="0" applyFont="1" applyFill="1" applyBorder="1" applyAlignment="1">
      <alignment horizontal="center"/>
    </xf>
    <xf numFmtId="2" fontId="30" fillId="6" borderId="34" xfId="0" applyNumberFormat="1" applyFont="1" applyFill="1" applyBorder="1" applyAlignment="1" applyProtection="1">
      <alignment textRotation="90" wrapText="1"/>
      <protection/>
    </xf>
    <xf numFmtId="1" fontId="31" fillId="0" borderId="18" xfId="0" applyFont="1" applyBorder="1" applyAlignment="1">
      <alignment textRotation="90" wrapText="1"/>
    </xf>
    <xf numFmtId="174" fontId="8" fillId="8" borderId="59" xfId="0" applyNumberFormat="1" applyFont="1" applyFill="1" applyBorder="1" applyAlignment="1">
      <alignment horizontal="center" wrapText="1"/>
    </xf>
    <xf numFmtId="1" fontId="28" fillId="0" borderId="60" xfId="0" applyFont="1" applyBorder="1" applyAlignment="1">
      <alignment horizontal="center" wrapText="1"/>
    </xf>
    <xf numFmtId="1" fontId="28" fillId="0" borderId="61" xfId="0" applyFont="1" applyBorder="1" applyAlignment="1">
      <alignment horizontal="center" wrapText="1"/>
    </xf>
    <xf numFmtId="1" fontId="28" fillId="0" borderId="62" xfId="0" applyFont="1" applyBorder="1" applyAlignment="1">
      <alignment horizontal="center" wrapText="1"/>
    </xf>
    <xf numFmtId="1" fontId="4" fillId="0" borderId="41" xfId="0" applyFont="1" applyBorder="1" applyAlignment="1">
      <alignment horizontal="center" vertical="center" wrapText="1"/>
    </xf>
    <xf numFmtId="1" fontId="4" fillId="0" borderId="63" xfId="0" applyFont="1" applyBorder="1" applyAlignment="1">
      <alignment horizontal="center" vertical="center" wrapText="1"/>
    </xf>
    <xf numFmtId="1" fontId="4" fillId="0" borderId="64" xfId="0" applyFont="1" applyBorder="1" applyAlignment="1">
      <alignment horizontal="center" vertical="center" wrapText="1"/>
    </xf>
    <xf numFmtId="2" fontId="7" fillId="0" borderId="32" xfId="0" applyNumberFormat="1" applyFont="1" applyBorder="1" applyAlignment="1" applyProtection="1">
      <alignment/>
      <protection hidden="1"/>
    </xf>
    <xf numFmtId="1" fontId="16" fillId="0" borderId="0" xfId="0" applyFont="1" applyAlignment="1">
      <alignment/>
    </xf>
    <xf numFmtId="1" fontId="7" fillId="4" borderId="58" xfId="0" applyFont="1" applyFill="1" applyBorder="1" applyAlignment="1">
      <alignment horizontal="center"/>
    </xf>
    <xf numFmtId="1" fontId="7" fillId="4" borderId="46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4" fillId="0" borderId="9" xfId="0" applyFont="1" applyBorder="1" applyAlignment="1">
      <alignment horizontal="center"/>
    </xf>
    <xf numFmtId="1" fontId="4" fillId="0" borderId="32" xfId="0" applyFont="1" applyBorder="1" applyAlignment="1">
      <alignment horizontal="center"/>
    </xf>
    <xf numFmtId="1" fontId="13" fillId="0" borderId="6" xfId="0" applyFont="1" applyBorder="1" applyAlignment="1">
      <alignment horizontal="center"/>
    </xf>
    <xf numFmtId="1" fontId="14" fillId="0" borderId="8" xfId="0" applyFont="1" applyBorder="1" applyAlignment="1">
      <alignment horizontal="center"/>
    </xf>
    <xf numFmtId="1" fontId="13" fillId="0" borderId="0" xfId="0" applyFont="1" applyAlignment="1">
      <alignment horizontal="center"/>
    </xf>
    <xf numFmtId="1" fontId="13" fillId="0" borderId="0" xfId="0" applyFont="1" applyAlignment="1">
      <alignment horizontal="right"/>
    </xf>
    <xf numFmtId="1" fontId="14" fillId="0" borderId="0" xfId="0" applyFont="1" applyAlignment="1">
      <alignment horizontal="right"/>
    </xf>
    <xf numFmtId="1" fontId="13" fillId="0" borderId="0" xfId="0" applyFont="1" applyBorder="1" applyAlignment="1">
      <alignment/>
    </xf>
    <xf numFmtId="1" fontId="13" fillId="0" borderId="8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" fontId="26" fillId="0" borderId="65" xfId="0" applyFont="1" applyBorder="1" applyAlignment="1">
      <alignment horizontal="center"/>
    </xf>
    <xf numFmtId="1" fontId="26" fillId="0" borderId="66" xfId="0" applyFont="1" applyBorder="1" applyAlignment="1">
      <alignment horizontal="center"/>
    </xf>
    <xf numFmtId="1" fontId="21" fillId="0" borderId="34" xfId="0" applyFont="1" applyBorder="1" applyAlignment="1">
      <alignment horizontal="right" textRotation="90" shrinkToFit="1"/>
    </xf>
    <xf numFmtId="1" fontId="21" fillId="0" borderId="42" xfId="0" applyFont="1" applyBorder="1" applyAlignment="1">
      <alignment horizontal="right" textRotation="90" shrinkToFit="1"/>
    </xf>
    <xf numFmtId="1" fontId="4" fillId="5" borderId="55" xfId="0" applyFont="1" applyFill="1" applyBorder="1" applyAlignment="1">
      <alignment horizontal="center"/>
    </xf>
    <xf numFmtId="1" fontId="0" fillId="0" borderId="1" xfId="0" applyBorder="1" applyAlignment="1">
      <alignment horizontal="center"/>
    </xf>
    <xf numFmtId="1" fontId="9" fillId="4" borderId="2" xfId="0" applyFont="1" applyFill="1" applyBorder="1" applyAlignment="1">
      <alignment horizontal="center"/>
    </xf>
    <xf numFmtId="1" fontId="9" fillId="4" borderId="67" xfId="0" applyFont="1" applyFill="1" applyBorder="1" applyAlignment="1">
      <alignment horizontal="center"/>
    </xf>
    <xf numFmtId="1" fontId="9" fillId="4" borderId="34" xfId="0" applyFont="1" applyFill="1" applyBorder="1" applyAlignment="1">
      <alignment horizontal="center" vertical="center" textRotation="255"/>
    </xf>
    <xf numFmtId="1" fontId="0" fillId="0" borderId="42" xfId="0" applyBorder="1" applyAlignment="1">
      <alignment horizontal="center" vertical="center"/>
    </xf>
    <xf numFmtId="1" fontId="0" fillId="0" borderId="18" xfId="0" applyBorder="1" applyAlignment="1">
      <alignment horizontal="center" vertical="center"/>
    </xf>
    <xf numFmtId="1" fontId="4" fillId="4" borderId="68" xfId="0" applyNumberFormat="1" applyFont="1" applyFill="1" applyBorder="1" applyAlignment="1">
      <alignment/>
    </xf>
    <xf numFmtId="1" fontId="0" fillId="0" borderId="68" xfId="0" applyBorder="1" applyAlignment="1">
      <alignment/>
    </xf>
    <xf numFmtId="1" fontId="0" fillId="0" borderId="69" xfId="0" applyBorder="1" applyAlignment="1">
      <alignment/>
    </xf>
    <xf numFmtId="1" fontId="4" fillId="0" borderId="40" xfId="0" applyFont="1" applyBorder="1" applyAlignment="1">
      <alignment horizontal="center" vertical="center" wrapText="1" shrinkToFit="1"/>
    </xf>
    <xf numFmtId="1" fontId="4" fillId="0" borderId="70" xfId="0" applyFont="1" applyBorder="1" applyAlignment="1">
      <alignment horizontal="center" vertical="center" wrapText="1" shrinkToFit="1"/>
    </xf>
    <xf numFmtId="1" fontId="4" fillId="0" borderId="47" xfId="0" applyFont="1" applyBorder="1" applyAlignment="1">
      <alignment horizontal="center" vertical="center" wrapText="1" shrinkToFit="1"/>
    </xf>
    <xf numFmtId="1" fontId="4" fillId="0" borderId="15" xfId="0" applyFont="1" applyBorder="1" applyAlignment="1">
      <alignment horizontal="center" vertical="center" wrapText="1"/>
    </xf>
    <xf numFmtId="1" fontId="4" fillId="0" borderId="56" xfId="0" applyFont="1" applyBorder="1" applyAlignment="1">
      <alignment horizontal="center" vertical="center" wrapText="1"/>
    </xf>
    <xf numFmtId="1" fontId="4" fillId="0" borderId="5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5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u val="none"/>
        <strike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0000FF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60"/>
  <sheetViews>
    <sheetView tabSelected="1" workbookViewId="0" topLeftCell="A19">
      <selection activeCell="B38" sqref="B38"/>
    </sheetView>
  </sheetViews>
  <sheetFormatPr defaultColWidth="9.140625" defaultRowHeight="12.75"/>
  <cols>
    <col min="1" max="1" width="3.00390625" style="1" customWidth="1"/>
    <col min="2" max="2" width="17.8515625" style="1" customWidth="1"/>
    <col min="3" max="16" width="3.28125" style="1" customWidth="1"/>
    <col min="17" max="17" width="2.57421875" style="1" customWidth="1"/>
    <col min="18" max="20" width="2.8515625" style="1" customWidth="1"/>
    <col min="21" max="21" width="6.00390625" style="6" customWidth="1"/>
    <col min="22" max="22" width="5.28125" style="5" customWidth="1"/>
    <col min="23" max="23" width="6.421875" style="1" customWidth="1"/>
    <col min="24" max="24" width="7.00390625" style="1" customWidth="1"/>
  </cols>
  <sheetData>
    <row r="1" ht="13.5" thickBot="1">
      <c r="B1" s="8" t="s">
        <v>44</v>
      </c>
    </row>
    <row r="2" spans="2:24" ht="14.25" thickBot="1" thickTop="1">
      <c r="B2" s="167" t="s">
        <v>47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47" t="s">
        <v>64</v>
      </c>
      <c r="N2" s="158" t="s">
        <v>48</v>
      </c>
      <c r="O2" s="158"/>
      <c r="P2" s="26"/>
      <c r="Q2" s="12"/>
      <c r="R2" s="12"/>
      <c r="S2" s="12"/>
      <c r="T2" s="12"/>
      <c r="U2" s="12"/>
      <c r="V2" s="12"/>
      <c r="W2" s="12"/>
      <c r="X2" s="12"/>
    </row>
    <row r="3" spans="2:24" ht="14.25" thickBot="1" thickTop="1">
      <c r="B3" s="167" t="s">
        <v>81</v>
      </c>
      <c r="C3" s="168"/>
      <c r="D3" s="168"/>
      <c r="E3" s="168"/>
      <c r="F3" s="168"/>
      <c r="G3" s="168"/>
      <c r="H3" s="57" t="s">
        <v>12</v>
      </c>
      <c r="I3" s="158" t="s">
        <v>49</v>
      </c>
      <c r="J3" s="158"/>
      <c r="K3" s="158"/>
      <c r="L3" s="158"/>
      <c r="M3" s="158"/>
      <c r="N3" s="28">
        <v>20</v>
      </c>
      <c r="O3" s="78">
        <v>7</v>
      </c>
      <c r="P3" s="79">
        <v>8</v>
      </c>
      <c r="Q3" s="27"/>
      <c r="R3" s="25"/>
      <c r="S3" s="25"/>
      <c r="T3" s="25"/>
      <c r="U3" s="12"/>
      <c r="V3" s="12"/>
      <c r="W3" s="12"/>
      <c r="X3" s="12"/>
    </row>
    <row r="4" spans="2:24" ht="12.75" thickBot="1" thickTop="1">
      <c r="B4" s="13"/>
      <c r="C4" s="13"/>
      <c r="D4" s="169" t="s">
        <v>50</v>
      </c>
      <c r="E4" s="169"/>
      <c r="F4" s="170"/>
      <c r="G4" s="48">
        <v>26</v>
      </c>
      <c r="H4" s="164" t="s">
        <v>52</v>
      </c>
      <c r="I4" s="165"/>
      <c r="J4" s="48">
        <v>12</v>
      </c>
      <c r="K4" s="166" t="s">
        <v>53</v>
      </c>
      <c r="L4" s="166"/>
      <c r="M4" s="166"/>
      <c r="N4" s="77">
        <v>0</v>
      </c>
      <c r="O4" s="140" t="s">
        <v>51</v>
      </c>
      <c r="P4" s="141"/>
      <c r="Q4" s="141"/>
      <c r="R4" s="141"/>
      <c r="S4" s="142"/>
      <c r="T4" s="58"/>
      <c r="U4" s="49">
        <v>0</v>
      </c>
      <c r="V4" s="16"/>
      <c r="W4" s="13"/>
      <c r="X4" s="13"/>
    </row>
    <row r="5" spans="1:24" ht="15" customHeight="1" thickBot="1" thickTop="1">
      <c r="A5" s="2"/>
      <c r="B5" s="18"/>
      <c r="C5" s="162" t="s">
        <v>2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3"/>
      <c r="P5" s="163"/>
      <c r="Q5" s="163"/>
      <c r="R5" s="163"/>
      <c r="S5" s="76"/>
      <c r="T5" s="59"/>
      <c r="U5" s="19"/>
      <c r="V5" s="17"/>
      <c r="W5" s="136" t="s">
        <v>56</v>
      </c>
      <c r="X5" s="137"/>
    </row>
    <row r="6" spans="1:24" ht="53.25" customHeight="1" thickBot="1" thickTop="1">
      <c r="A6" s="91" t="s">
        <v>0</v>
      </c>
      <c r="B6" s="94" t="s">
        <v>1</v>
      </c>
      <c r="C6" s="92" t="s">
        <v>55</v>
      </c>
      <c r="D6" s="20" t="s">
        <v>3</v>
      </c>
      <c r="E6" s="21" t="s">
        <v>4</v>
      </c>
      <c r="F6" s="20" t="s">
        <v>63</v>
      </c>
      <c r="G6" s="20" t="s">
        <v>65</v>
      </c>
      <c r="H6" s="20" t="s">
        <v>5</v>
      </c>
      <c r="I6" s="20" t="s">
        <v>66</v>
      </c>
      <c r="J6" s="20"/>
      <c r="K6" s="20"/>
      <c r="L6" s="20"/>
      <c r="M6" s="20"/>
      <c r="N6" s="20" t="s">
        <v>6</v>
      </c>
      <c r="O6" s="112" t="s">
        <v>7</v>
      </c>
      <c r="P6" s="113" t="s">
        <v>54</v>
      </c>
      <c r="Q6" s="112" t="s">
        <v>43</v>
      </c>
      <c r="R6" s="20"/>
      <c r="S6" s="20"/>
      <c r="T6" s="20"/>
      <c r="U6" s="22" t="s">
        <v>9</v>
      </c>
      <c r="V6" s="23" t="s">
        <v>8</v>
      </c>
      <c r="W6" s="24" t="s">
        <v>10</v>
      </c>
      <c r="X6" s="24" t="s">
        <v>62</v>
      </c>
    </row>
    <row r="7" spans="1:24" ht="13.5" thickTop="1">
      <c r="A7" s="33" t="s">
        <v>11</v>
      </c>
      <c r="B7" s="93" t="s">
        <v>78</v>
      </c>
      <c r="C7" s="102">
        <v>5</v>
      </c>
      <c r="D7" s="102">
        <v>5</v>
      </c>
      <c r="E7" s="102">
        <v>5</v>
      </c>
      <c r="F7" s="102">
        <v>5</v>
      </c>
      <c r="G7" s="102">
        <v>5</v>
      </c>
      <c r="H7" s="102">
        <v>4</v>
      </c>
      <c r="I7" s="102"/>
      <c r="J7" s="102"/>
      <c r="K7" s="102"/>
      <c r="L7" s="102"/>
      <c r="M7" s="102"/>
      <c r="N7" s="102">
        <v>5</v>
      </c>
      <c r="O7" s="102">
        <v>5</v>
      </c>
      <c r="P7" s="103"/>
      <c r="Q7" s="104"/>
      <c r="R7" s="105"/>
      <c r="S7" s="105"/>
      <c r="T7" s="105"/>
      <c r="U7" s="106">
        <f aca="true" t="shared" si="0" ref="U7:U38">IF(MIN(C7:Q7)=1,1,ROUND(V7,0))</f>
        <v>5</v>
      </c>
      <c r="V7" s="107">
        <f>AVERAGE(C7:R7)</f>
        <v>4.875</v>
      </c>
      <c r="W7" s="50"/>
      <c r="X7" s="50"/>
    </row>
    <row r="8" spans="1:24" ht="12.75">
      <c r="A8" s="33" t="s">
        <v>12</v>
      </c>
      <c r="B8" s="90" t="s">
        <v>78</v>
      </c>
      <c r="C8" s="108">
        <v>4</v>
      </c>
      <c r="D8" s="108">
        <v>5</v>
      </c>
      <c r="E8" s="108">
        <v>5</v>
      </c>
      <c r="F8" s="108">
        <v>2</v>
      </c>
      <c r="G8" s="108">
        <v>4</v>
      </c>
      <c r="H8" s="108">
        <v>3</v>
      </c>
      <c r="I8" s="108"/>
      <c r="J8" s="108"/>
      <c r="K8" s="108"/>
      <c r="L8" s="108"/>
      <c r="M8" s="108"/>
      <c r="N8" s="108">
        <v>5</v>
      </c>
      <c r="O8" s="108">
        <v>5</v>
      </c>
      <c r="P8" s="108"/>
      <c r="Q8" s="108"/>
      <c r="R8" s="108"/>
      <c r="S8" s="108"/>
      <c r="T8" s="108"/>
      <c r="U8" s="109">
        <f t="shared" si="0"/>
        <v>4</v>
      </c>
      <c r="V8" s="110">
        <f aca="true" t="shared" si="1" ref="V8:V38">AVERAGE(C8:R8)</f>
        <v>4.125</v>
      </c>
      <c r="W8" s="51"/>
      <c r="X8" s="51"/>
    </row>
    <row r="9" spans="1:24" ht="12.75">
      <c r="A9" s="33" t="s">
        <v>13</v>
      </c>
      <c r="B9" s="90" t="s">
        <v>78</v>
      </c>
      <c r="C9" s="108">
        <v>2</v>
      </c>
      <c r="D9" s="108">
        <v>5</v>
      </c>
      <c r="E9" s="108">
        <v>4</v>
      </c>
      <c r="F9" s="108">
        <v>2</v>
      </c>
      <c r="G9" s="108">
        <v>2</v>
      </c>
      <c r="H9" s="108">
        <v>2</v>
      </c>
      <c r="I9" s="108"/>
      <c r="J9" s="108"/>
      <c r="K9" s="108"/>
      <c r="L9" s="108"/>
      <c r="M9" s="108"/>
      <c r="N9" s="108">
        <v>5</v>
      </c>
      <c r="O9" s="108">
        <v>5</v>
      </c>
      <c r="P9" s="108"/>
      <c r="Q9" s="108"/>
      <c r="R9" s="108"/>
      <c r="S9" s="108"/>
      <c r="T9" s="108"/>
      <c r="U9" s="109">
        <f t="shared" si="0"/>
        <v>3</v>
      </c>
      <c r="V9" s="110">
        <f t="shared" si="1"/>
        <v>3.375</v>
      </c>
      <c r="W9" s="51"/>
      <c r="X9" s="51"/>
    </row>
    <row r="10" spans="1:24" ht="12.75">
      <c r="A10" s="33" t="s">
        <v>14</v>
      </c>
      <c r="B10" s="90" t="s">
        <v>78</v>
      </c>
      <c r="C10" s="108">
        <v>3</v>
      </c>
      <c r="D10" s="108">
        <v>4</v>
      </c>
      <c r="E10" s="108">
        <v>3</v>
      </c>
      <c r="F10" s="108">
        <v>2</v>
      </c>
      <c r="G10" s="108">
        <v>2</v>
      </c>
      <c r="H10" s="108">
        <v>2</v>
      </c>
      <c r="I10" s="108"/>
      <c r="J10" s="108"/>
      <c r="K10" s="108"/>
      <c r="L10" s="108"/>
      <c r="M10" s="108"/>
      <c r="N10" s="108">
        <v>5</v>
      </c>
      <c r="O10" s="108">
        <v>5</v>
      </c>
      <c r="P10" s="108"/>
      <c r="Q10" s="108"/>
      <c r="R10" s="108"/>
      <c r="S10" s="108"/>
      <c r="T10" s="108"/>
      <c r="U10" s="109">
        <f t="shared" si="0"/>
        <v>3</v>
      </c>
      <c r="V10" s="110">
        <f t="shared" si="1"/>
        <v>3.25</v>
      </c>
      <c r="W10" s="51"/>
      <c r="X10" s="51"/>
    </row>
    <row r="11" spans="1:24" ht="12.75">
      <c r="A11" s="33" t="s">
        <v>15</v>
      </c>
      <c r="B11" s="90" t="s">
        <v>78</v>
      </c>
      <c r="C11" s="108">
        <v>2</v>
      </c>
      <c r="D11" s="108">
        <v>4</v>
      </c>
      <c r="E11" s="108">
        <v>3</v>
      </c>
      <c r="F11" s="108"/>
      <c r="G11" s="108">
        <v>5</v>
      </c>
      <c r="H11" s="108">
        <v>5</v>
      </c>
      <c r="I11" s="108"/>
      <c r="J11" s="108"/>
      <c r="K11" s="108"/>
      <c r="L11" s="108"/>
      <c r="M11" s="108"/>
      <c r="N11" s="108">
        <v>5</v>
      </c>
      <c r="O11" s="108">
        <v>4</v>
      </c>
      <c r="P11" s="108"/>
      <c r="Q11" s="108"/>
      <c r="R11" s="108"/>
      <c r="S11" s="108"/>
      <c r="T11" s="108"/>
      <c r="U11" s="109">
        <f t="shared" si="0"/>
        <v>4</v>
      </c>
      <c r="V11" s="110">
        <f t="shared" si="1"/>
        <v>4</v>
      </c>
      <c r="W11" s="51"/>
      <c r="X11" s="51"/>
    </row>
    <row r="12" spans="1:24" ht="12.75">
      <c r="A12" s="33" t="s">
        <v>16</v>
      </c>
      <c r="B12" s="90" t="s">
        <v>78</v>
      </c>
      <c r="C12" s="108">
        <v>3</v>
      </c>
      <c r="D12" s="108">
        <v>5</v>
      </c>
      <c r="E12" s="108">
        <v>5</v>
      </c>
      <c r="F12" s="108">
        <v>2</v>
      </c>
      <c r="G12" s="108">
        <v>3</v>
      </c>
      <c r="H12" s="108">
        <v>2</v>
      </c>
      <c r="I12" s="108"/>
      <c r="J12" s="108"/>
      <c r="K12" s="108"/>
      <c r="L12" s="108"/>
      <c r="M12" s="108"/>
      <c r="N12" s="108">
        <v>2</v>
      </c>
      <c r="O12" s="108">
        <v>4</v>
      </c>
      <c r="P12" s="108"/>
      <c r="Q12" s="108"/>
      <c r="R12" s="108"/>
      <c r="S12" s="108"/>
      <c r="T12" s="108"/>
      <c r="U12" s="109">
        <f t="shared" si="0"/>
        <v>3</v>
      </c>
      <c r="V12" s="110">
        <f t="shared" si="1"/>
        <v>3.25</v>
      </c>
      <c r="W12" s="51"/>
      <c r="X12" s="51"/>
    </row>
    <row r="13" spans="1:24" ht="12.75">
      <c r="A13" s="33" t="s">
        <v>17</v>
      </c>
      <c r="B13" s="90" t="s">
        <v>78</v>
      </c>
      <c r="C13" s="108">
        <v>3</v>
      </c>
      <c r="D13" s="108">
        <v>5</v>
      </c>
      <c r="E13" s="108">
        <v>4</v>
      </c>
      <c r="F13" s="108">
        <v>2</v>
      </c>
      <c r="G13" s="108">
        <v>3</v>
      </c>
      <c r="H13" s="108">
        <v>4</v>
      </c>
      <c r="I13" s="108"/>
      <c r="J13" s="108"/>
      <c r="K13" s="108"/>
      <c r="L13" s="108"/>
      <c r="M13" s="108"/>
      <c r="N13" s="108">
        <v>5</v>
      </c>
      <c r="O13" s="108">
        <v>2</v>
      </c>
      <c r="P13" s="111"/>
      <c r="Q13" s="111"/>
      <c r="R13" s="108"/>
      <c r="S13" s="108"/>
      <c r="T13" s="108"/>
      <c r="U13" s="109">
        <f t="shared" si="0"/>
        <v>4</v>
      </c>
      <c r="V13" s="110">
        <f t="shared" si="1"/>
        <v>3.5</v>
      </c>
      <c r="W13" s="51"/>
      <c r="X13" s="51"/>
    </row>
    <row r="14" spans="1:24" ht="12.75">
      <c r="A14" s="33" t="s">
        <v>57</v>
      </c>
      <c r="B14" s="90" t="s">
        <v>78</v>
      </c>
      <c r="C14" s="111">
        <v>3</v>
      </c>
      <c r="D14" s="111">
        <v>5</v>
      </c>
      <c r="E14" s="111">
        <v>5</v>
      </c>
      <c r="F14" s="111"/>
      <c r="G14" s="111">
        <v>2</v>
      </c>
      <c r="H14" s="111">
        <v>3</v>
      </c>
      <c r="I14" s="111"/>
      <c r="J14" s="111"/>
      <c r="K14" s="111"/>
      <c r="L14" s="111"/>
      <c r="M14" s="111"/>
      <c r="N14" s="111">
        <v>5</v>
      </c>
      <c r="O14" s="111">
        <v>5</v>
      </c>
      <c r="P14" s="111"/>
      <c r="Q14" s="111"/>
      <c r="R14" s="111"/>
      <c r="S14" s="111"/>
      <c r="T14" s="111"/>
      <c r="U14" s="109">
        <f t="shared" si="0"/>
        <v>4</v>
      </c>
      <c r="V14" s="110">
        <f t="shared" si="1"/>
        <v>4</v>
      </c>
      <c r="W14" s="51"/>
      <c r="X14" s="51"/>
    </row>
    <row r="15" spans="1:24" ht="12.75">
      <c r="A15" s="33" t="s">
        <v>18</v>
      </c>
      <c r="B15" s="90" t="s">
        <v>78</v>
      </c>
      <c r="C15" s="108">
        <v>2</v>
      </c>
      <c r="D15" s="108">
        <v>3</v>
      </c>
      <c r="E15" s="108">
        <v>3</v>
      </c>
      <c r="F15" s="108"/>
      <c r="G15" s="108">
        <v>2</v>
      </c>
      <c r="H15" s="108">
        <v>2</v>
      </c>
      <c r="I15" s="108"/>
      <c r="J15" s="108"/>
      <c r="K15" s="108"/>
      <c r="L15" s="108"/>
      <c r="M15" s="108"/>
      <c r="N15" s="108">
        <v>5</v>
      </c>
      <c r="O15" s="108">
        <v>4</v>
      </c>
      <c r="P15" s="108"/>
      <c r="Q15" s="108"/>
      <c r="R15" s="108"/>
      <c r="S15" s="108"/>
      <c r="T15" s="108"/>
      <c r="U15" s="109">
        <f t="shared" si="0"/>
        <v>3</v>
      </c>
      <c r="V15" s="110">
        <f t="shared" si="1"/>
        <v>3</v>
      </c>
      <c r="W15" s="51"/>
      <c r="X15" s="51"/>
    </row>
    <row r="16" spans="1:24" ht="12.75">
      <c r="A16" s="33" t="s">
        <v>19</v>
      </c>
      <c r="B16" s="90" t="s">
        <v>78</v>
      </c>
      <c r="C16" s="108">
        <v>5</v>
      </c>
      <c r="D16" s="108">
        <v>5</v>
      </c>
      <c r="E16" s="108">
        <v>5</v>
      </c>
      <c r="F16" s="108"/>
      <c r="G16" s="108">
        <v>5</v>
      </c>
      <c r="H16" s="108">
        <v>5</v>
      </c>
      <c r="I16" s="108"/>
      <c r="J16" s="108"/>
      <c r="K16" s="108"/>
      <c r="L16" s="108"/>
      <c r="M16" s="108"/>
      <c r="N16" s="108">
        <v>5</v>
      </c>
      <c r="O16" s="108">
        <v>5</v>
      </c>
      <c r="P16" s="108"/>
      <c r="Q16" s="108"/>
      <c r="R16" s="108"/>
      <c r="S16" s="108"/>
      <c r="T16" s="108"/>
      <c r="U16" s="109">
        <f t="shared" si="0"/>
        <v>5</v>
      </c>
      <c r="V16" s="110">
        <f t="shared" si="1"/>
        <v>5</v>
      </c>
      <c r="W16" s="51"/>
      <c r="X16" s="51"/>
    </row>
    <row r="17" spans="1:24" ht="12.75">
      <c r="A17" s="33" t="s">
        <v>20</v>
      </c>
      <c r="B17" s="90" t="s">
        <v>78</v>
      </c>
      <c r="C17" s="108">
        <v>3</v>
      </c>
      <c r="D17" s="108">
        <v>5</v>
      </c>
      <c r="E17" s="108">
        <v>4</v>
      </c>
      <c r="F17" s="108"/>
      <c r="G17" s="108">
        <v>2</v>
      </c>
      <c r="H17" s="108">
        <v>3</v>
      </c>
      <c r="I17" s="108"/>
      <c r="J17" s="108"/>
      <c r="K17" s="108"/>
      <c r="L17" s="108"/>
      <c r="M17" s="108"/>
      <c r="N17" s="108">
        <v>4</v>
      </c>
      <c r="O17" s="108">
        <v>4</v>
      </c>
      <c r="P17" s="111"/>
      <c r="Q17" s="111"/>
      <c r="R17" s="108"/>
      <c r="S17" s="108"/>
      <c r="T17" s="108"/>
      <c r="U17" s="109">
        <f t="shared" si="0"/>
        <v>4</v>
      </c>
      <c r="V17" s="110">
        <f t="shared" si="1"/>
        <v>3.5714285714285716</v>
      </c>
      <c r="W17" s="51"/>
      <c r="X17" s="51"/>
    </row>
    <row r="18" spans="1:24" ht="12.75">
      <c r="A18" s="33" t="s">
        <v>21</v>
      </c>
      <c r="B18" s="90" t="s">
        <v>78</v>
      </c>
      <c r="C18" s="111">
        <v>4</v>
      </c>
      <c r="D18" s="111">
        <v>5</v>
      </c>
      <c r="E18" s="111">
        <v>5</v>
      </c>
      <c r="F18" s="111">
        <v>2</v>
      </c>
      <c r="G18" s="111">
        <v>3</v>
      </c>
      <c r="H18" s="111">
        <v>3</v>
      </c>
      <c r="I18" s="111"/>
      <c r="J18" s="111"/>
      <c r="K18" s="111"/>
      <c r="L18" s="111"/>
      <c r="M18" s="111"/>
      <c r="N18" s="111">
        <v>5</v>
      </c>
      <c r="O18" s="111">
        <v>5</v>
      </c>
      <c r="P18" s="111"/>
      <c r="Q18" s="111"/>
      <c r="R18" s="111"/>
      <c r="S18" s="111"/>
      <c r="T18" s="111"/>
      <c r="U18" s="109">
        <f t="shared" si="0"/>
        <v>4</v>
      </c>
      <c r="V18" s="110">
        <f t="shared" si="1"/>
        <v>4</v>
      </c>
      <c r="W18" s="51"/>
      <c r="X18" s="51"/>
    </row>
    <row r="19" spans="1:24" ht="12.75">
      <c r="A19" s="33" t="s">
        <v>22</v>
      </c>
      <c r="B19" s="90" t="s">
        <v>78</v>
      </c>
      <c r="C19" s="108">
        <v>2</v>
      </c>
      <c r="D19" s="108">
        <v>3</v>
      </c>
      <c r="E19" s="108">
        <v>3</v>
      </c>
      <c r="F19" s="108">
        <v>2</v>
      </c>
      <c r="G19" s="108">
        <v>2</v>
      </c>
      <c r="H19" s="108">
        <v>2</v>
      </c>
      <c r="I19" s="108"/>
      <c r="J19" s="108"/>
      <c r="K19" s="108"/>
      <c r="L19" s="108"/>
      <c r="M19" s="108"/>
      <c r="N19" s="108">
        <v>4</v>
      </c>
      <c r="O19" s="108">
        <v>3</v>
      </c>
      <c r="P19" s="108"/>
      <c r="Q19" s="108"/>
      <c r="R19" s="108"/>
      <c r="S19" s="108"/>
      <c r="T19" s="108"/>
      <c r="U19" s="109">
        <f t="shared" si="0"/>
        <v>3</v>
      </c>
      <c r="V19" s="110">
        <f t="shared" si="1"/>
        <v>2.625</v>
      </c>
      <c r="W19" s="51"/>
      <c r="X19" s="51"/>
    </row>
    <row r="20" spans="1:24" ht="12.75">
      <c r="A20" s="33" t="s">
        <v>23</v>
      </c>
      <c r="B20" s="90" t="s">
        <v>78</v>
      </c>
      <c r="C20" s="108">
        <v>3</v>
      </c>
      <c r="D20" s="108">
        <v>5</v>
      </c>
      <c r="E20" s="108">
        <v>4</v>
      </c>
      <c r="F20" s="108">
        <v>4</v>
      </c>
      <c r="G20" s="108">
        <v>3</v>
      </c>
      <c r="H20" s="108">
        <v>3</v>
      </c>
      <c r="I20" s="108"/>
      <c r="J20" s="108"/>
      <c r="K20" s="108"/>
      <c r="L20" s="108"/>
      <c r="M20" s="108"/>
      <c r="N20" s="108">
        <v>5</v>
      </c>
      <c r="O20" s="108">
        <v>5</v>
      </c>
      <c r="P20" s="108"/>
      <c r="Q20" s="108"/>
      <c r="R20" s="108"/>
      <c r="S20" s="108"/>
      <c r="T20" s="108"/>
      <c r="U20" s="109">
        <f t="shared" si="0"/>
        <v>4</v>
      </c>
      <c r="V20" s="110">
        <f t="shared" si="1"/>
        <v>4</v>
      </c>
      <c r="W20" s="51"/>
      <c r="X20" s="51"/>
    </row>
    <row r="21" spans="1:24" ht="12.75">
      <c r="A21" s="33" t="s">
        <v>24</v>
      </c>
      <c r="B21" s="90" t="s">
        <v>78</v>
      </c>
      <c r="C21" s="108">
        <v>3</v>
      </c>
      <c r="D21" s="108">
        <v>5</v>
      </c>
      <c r="E21" s="108">
        <v>4</v>
      </c>
      <c r="F21" s="108">
        <v>4</v>
      </c>
      <c r="G21" s="108">
        <v>3</v>
      </c>
      <c r="H21" s="108">
        <v>4</v>
      </c>
      <c r="I21" s="108"/>
      <c r="J21" s="108"/>
      <c r="K21" s="108"/>
      <c r="L21" s="108"/>
      <c r="M21" s="108"/>
      <c r="N21" s="108">
        <v>4</v>
      </c>
      <c r="O21" s="108">
        <v>5</v>
      </c>
      <c r="P21" s="108"/>
      <c r="Q21" s="108"/>
      <c r="R21" s="108"/>
      <c r="S21" s="108"/>
      <c r="T21" s="108"/>
      <c r="U21" s="109">
        <f t="shared" si="0"/>
        <v>4</v>
      </c>
      <c r="V21" s="110">
        <f t="shared" si="1"/>
        <v>4</v>
      </c>
      <c r="W21" s="51"/>
      <c r="X21" s="51"/>
    </row>
    <row r="22" spans="1:24" ht="12.75">
      <c r="A22" s="33" t="s">
        <v>25</v>
      </c>
      <c r="B22" s="90" t="s">
        <v>78</v>
      </c>
      <c r="C22" s="108">
        <v>3</v>
      </c>
      <c r="D22" s="108">
        <v>5</v>
      </c>
      <c r="E22" s="108">
        <v>4</v>
      </c>
      <c r="F22" s="108">
        <v>4</v>
      </c>
      <c r="G22" s="108">
        <v>5</v>
      </c>
      <c r="H22" s="108">
        <v>3</v>
      </c>
      <c r="I22" s="108"/>
      <c r="J22" s="108"/>
      <c r="K22" s="108"/>
      <c r="L22" s="108"/>
      <c r="M22" s="108"/>
      <c r="N22" s="108">
        <v>5</v>
      </c>
      <c r="O22" s="108">
        <v>5</v>
      </c>
      <c r="P22" s="108"/>
      <c r="Q22" s="108"/>
      <c r="R22" s="108"/>
      <c r="S22" s="108"/>
      <c r="T22" s="108"/>
      <c r="U22" s="109">
        <f t="shared" si="0"/>
        <v>4</v>
      </c>
      <c r="V22" s="110">
        <f t="shared" si="1"/>
        <v>4.25</v>
      </c>
      <c r="W22" s="51"/>
      <c r="X22" s="51"/>
    </row>
    <row r="23" spans="1:24" ht="12.75">
      <c r="A23" s="33" t="s">
        <v>26</v>
      </c>
      <c r="B23" s="90" t="s">
        <v>78</v>
      </c>
      <c r="C23" s="108">
        <v>4</v>
      </c>
      <c r="D23" s="108">
        <v>5</v>
      </c>
      <c r="E23" s="108">
        <v>5</v>
      </c>
      <c r="F23" s="108">
        <v>4</v>
      </c>
      <c r="G23" s="108">
        <v>4</v>
      </c>
      <c r="H23" s="108">
        <v>4</v>
      </c>
      <c r="I23" s="108"/>
      <c r="J23" s="108"/>
      <c r="K23" s="108"/>
      <c r="L23" s="108"/>
      <c r="M23" s="108"/>
      <c r="N23" s="108">
        <v>5</v>
      </c>
      <c r="O23" s="108">
        <v>5</v>
      </c>
      <c r="P23" s="108"/>
      <c r="Q23" s="108"/>
      <c r="R23" s="108"/>
      <c r="S23" s="108"/>
      <c r="T23" s="108"/>
      <c r="U23" s="109">
        <f t="shared" si="0"/>
        <v>5</v>
      </c>
      <c r="V23" s="110">
        <f t="shared" si="1"/>
        <v>4.5</v>
      </c>
      <c r="W23" s="51"/>
      <c r="X23" s="51"/>
    </row>
    <row r="24" spans="1:24" ht="12.75">
      <c r="A24" s="33" t="s">
        <v>27</v>
      </c>
      <c r="B24" s="90" t="s">
        <v>78</v>
      </c>
      <c r="C24" s="108">
        <v>2</v>
      </c>
      <c r="D24" s="108">
        <v>5</v>
      </c>
      <c r="E24" s="108">
        <v>4</v>
      </c>
      <c r="F24" s="108">
        <v>4</v>
      </c>
      <c r="G24" s="108">
        <v>2</v>
      </c>
      <c r="H24" s="108">
        <v>2</v>
      </c>
      <c r="I24" s="108"/>
      <c r="J24" s="108"/>
      <c r="K24" s="108"/>
      <c r="L24" s="108"/>
      <c r="M24" s="108"/>
      <c r="N24" s="108">
        <v>5</v>
      </c>
      <c r="O24" s="108">
        <v>4</v>
      </c>
      <c r="P24" s="108"/>
      <c r="Q24" s="108"/>
      <c r="R24" s="108"/>
      <c r="S24" s="108"/>
      <c r="T24" s="108"/>
      <c r="U24" s="109">
        <f t="shared" si="0"/>
        <v>4</v>
      </c>
      <c r="V24" s="110">
        <f t="shared" si="1"/>
        <v>3.5</v>
      </c>
      <c r="W24" s="51"/>
      <c r="X24" s="51"/>
    </row>
    <row r="25" spans="1:24" ht="12.75">
      <c r="A25" s="33" t="s">
        <v>29</v>
      </c>
      <c r="B25" s="90" t="s">
        <v>78</v>
      </c>
      <c r="C25" s="108">
        <v>5</v>
      </c>
      <c r="D25" s="108">
        <v>5</v>
      </c>
      <c r="E25" s="108">
        <v>5</v>
      </c>
      <c r="F25" s="108">
        <v>4</v>
      </c>
      <c r="G25" s="108">
        <v>5</v>
      </c>
      <c r="H25" s="108">
        <v>4</v>
      </c>
      <c r="I25" s="108"/>
      <c r="J25" s="108"/>
      <c r="K25" s="108"/>
      <c r="L25" s="108"/>
      <c r="M25" s="108"/>
      <c r="N25" s="108">
        <v>5</v>
      </c>
      <c r="O25" s="108">
        <v>5</v>
      </c>
      <c r="P25" s="108"/>
      <c r="Q25" s="108"/>
      <c r="R25" s="108"/>
      <c r="S25" s="108"/>
      <c r="T25" s="108"/>
      <c r="U25" s="109">
        <f t="shared" si="0"/>
        <v>5</v>
      </c>
      <c r="V25" s="110">
        <f t="shared" si="1"/>
        <v>4.75</v>
      </c>
      <c r="W25" s="51"/>
      <c r="X25" s="51"/>
    </row>
    <row r="26" spans="1:24" ht="12.75">
      <c r="A26" s="33" t="s">
        <v>30</v>
      </c>
      <c r="B26" s="90" t="s">
        <v>78</v>
      </c>
      <c r="C26" s="108">
        <v>2</v>
      </c>
      <c r="D26" s="108">
        <v>3</v>
      </c>
      <c r="E26" s="108">
        <v>3</v>
      </c>
      <c r="F26" s="108">
        <v>4</v>
      </c>
      <c r="G26" s="108">
        <v>2</v>
      </c>
      <c r="H26" s="108">
        <v>2</v>
      </c>
      <c r="I26" s="108"/>
      <c r="J26" s="108"/>
      <c r="K26" s="108"/>
      <c r="L26" s="108"/>
      <c r="M26" s="108"/>
      <c r="N26" s="108">
        <v>5</v>
      </c>
      <c r="O26" s="108">
        <v>3</v>
      </c>
      <c r="P26" s="108"/>
      <c r="Q26" s="108"/>
      <c r="R26" s="108"/>
      <c r="S26" s="108"/>
      <c r="T26" s="108"/>
      <c r="U26" s="109">
        <f t="shared" si="0"/>
        <v>3</v>
      </c>
      <c r="V26" s="110">
        <f t="shared" si="1"/>
        <v>3</v>
      </c>
      <c r="W26" s="51"/>
      <c r="X26" s="51"/>
    </row>
    <row r="27" spans="1:24" ht="12.75">
      <c r="A27" s="33" t="s">
        <v>31</v>
      </c>
      <c r="B27" s="90" t="s">
        <v>78</v>
      </c>
      <c r="C27" s="108">
        <v>5</v>
      </c>
      <c r="D27" s="108">
        <v>5</v>
      </c>
      <c r="E27" s="108">
        <v>5</v>
      </c>
      <c r="F27" s="108">
        <v>4</v>
      </c>
      <c r="G27" s="108">
        <v>5</v>
      </c>
      <c r="H27" s="108">
        <v>3</v>
      </c>
      <c r="I27" s="108"/>
      <c r="J27" s="108"/>
      <c r="K27" s="108"/>
      <c r="L27" s="108"/>
      <c r="M27" s="108"/>
      <c r="N27" s="108">
        <v>5</v>
      </c>
      <c r="O27" s="108">
        <v>5</v>
      </c>
      <c r="P27" s="108"/>
      <c r="Q27" s="108"/>
      <c r="R27" s="108"/>
      <c r="S27" s="108"/>
      <c r="T27" s="108"/>
      <c r="U27" s="109">
        <f t="shared" si="0"/>
        <v>5</v>
      </c>
      <c r="V27" s="110">
        <f t="shared" si="1"/>
        <v>4.625</v>
      </c>
      <c r="W27" s="51"/>
      <c r="X27" s="51"/>
    </row>
    <row r="28" spans="1:24" ht="12.75">
      <c r="A28" s="33" t="s">
        <v>32</v>
      </c>
      <c r="B28" s="90" t="s">
        <v>78</v>
      </c>
      <c r="C28" s="108">
        <v>2</v>
      </c>
      <c r="D28" s="108">
        <v>4</v>
      </c>
      <c r="E28" s="108">
        <v>3</v>
      </c>
      <c r="F28" s="108">
        <v>4</v>
      </c>
      <c r="G28" s="108">
        <v>5</v>
      </c>
      <c r="H28" s="108">
        <v>2</v>
      </c>
      <c r="I28" s="108"/>
      <c r="J28" s="108"/>
      <c r="K28" s="108"/>
      <c r="L28" s="108"/>
      <c r="M28" s="108"/>
      <c r="N28" s="108">
        <v>5</v>
      </c>
      <c r="O28" s="108">
        <v>4</v>
      </c>
      <c r="P28" s="108"/>
      <c r="Q28" s="108"/>
      <c r="R28" s="108"/>
      <c r="S28" s="108"/>
      <c r="T28" s="108"/>
      <c r="U28" s="109">
        <f t="shared" si="0"/>
        <v>4</v>
      </c>
      <c r="V28" s="110">
        <f t="shared" si="1"/>
        <v>3.625</v>
      </c>
      <c r="W28" s="51"/>
      <c r="X28" s="51"/>
    </row>
    <row r="29" spans="1:24" ht="12.75">
      <c r="A29" s="33" t="s">
        <v>33</v>
      </c>
      <c r="B29" s="90" t="s">
        <v>78</v>
      </c>
      <c r="C29" s="108">
        <v>5</v>
      </c>
      <c r="D29" s="108">
        <v>5</v>
      </c>
      <c r="E29" s="108">
        <v>5</v>
      </c>
      <c r="F29" s="108"/>
      <c r="G29" s="108">
        <v>3</v>
      </c>
      <c r="H29" s="108">
        <v>3</v>
      </c>
      <c r="I29" s="108"/>
      <c r="J29" s="108"/>
      <c r="K29" s="108"/>
      <c r="L29" s="108"/>
      <c r="M29" s="108"/>
      <c r="N29" s="108">
        <v>5</v>
      </c>
      <c r="O29" s="108">
        <v>5</v>
      </c>
      <c r="P29" s="108"/>
      <c r="Q29" s="108"/>
      <c r="R29" s="108"/>
      <c r="S29" s="108"/>
      <c r="T29" s="108"/>
      <c r="U29" s="109">
        <f t="shared" si="0"/>
        <v>4</v>
      </c>
      <c r="V29" s="110">
        <f t="shared" si="1"/>
        <v>4.428571428571429</v>
      </c>
      <c r="W29" s="51"/>
      <c r="X29" s="51"/>
    </row>
    <row r="30" spans="1:24" ht="12.75">
      <c r="A30" s="33" t="s">
        <v>34</v>
      </c>
      <c r="B30" s="90" t="s">
        <v>78</v>
      </c>
      <c r="C30" s="108">
        <v>3</v>
      </c>
      <c r="D30" s="108">
        <v>5</v>
      </c>
      <c r="E30" s="108">
        <v>5</v>
      </c>
      <c r="F30" s="108">
        <v>5</v>
      </c>
      <c r="G30" s="108">
        <v>3</v>
      </c>
      <c r="H30" s="108">
        <v>2</v>
      </c>
      <c r="I30" s="108"/>
      <c r="J30" s="108"/>
      <c r="K30" s="108"/>
      <c r="L30" s="108"/>
      <c r="M30" s="108"/>
      <c r="N30" s="108">
        <v>2</v>
      </c>
      <c r="O30" s="108">
        <v>2</v>
      </c>
      <c r="P30" s="108"/>
      <c r="Q30" s="108"/>
      <c r="R30" s="108"/>
      <c r="S30" s="108"/>
      <c r="T30" s="108"/>
      <c r="U30" s="109">
        <f t="shared" si="0"/>
        <v>3</v>
      </c>
      <c r="V30" s="110">
        <f t="shared" si="1"/>
        <v>3.375</v>
      </c>
      <c r="W30" s="51"/>
      <c r="X30" s="51"/>
    </row>
    <row r="31" spans="1:24" ht="12.75">
      <c r="A31" s="33" t="s">
        <v>35</v>
      </c>
      <c r="B31" s="90" t="s">
        <v>78</v>
      </c>
      <c r="C31" s="108">
        <v>2</v>
      </c>
      <c r="D31" s="108">
        <v>5</v>
      </c>
      <c r="E31" s="108">
        <v>3</v>
      </c>
      <c r="F31" s="108">
        <v>5</v>
      </c>
      <c r="G31" s="108">
        <v>5</v>
      </c>
      <c r="H31" s="108">
        <v>2</v>
      </c>
      <c r="I31" s="108"/>
      <c r="J31" s="108"/>
      <c r="K31" s="108"/>
      <c r="L31" s="108"/>
      <c r="M31" s="108"/>
      <c r="N31" s="108">
        <v>5</v>
      </c>
      <c r="O31" s="108">
        <v>4</v>
      </c>
      <c r="P31" s="108"/>
      <c r="Q31" s="108"/>
      <c r="R31" s="108"/>
      <c r="S31" s="108"/>
      <c r="T31" s="108"/>
      <c r="U31" s="109">
        <f t="shared" si="0"/>
        <v>4</v>
      </c>
      <c r="V31" s="110">
        <f t="shared" si="1"/>
        <v>3.875</v>
      </c>
      <c r="W31" s="51"/>
      <c r="X31" s="51"/>
    </row>
    <row r="32" spans="1:24" ht="12.75">
      <c r="A32" s="33" t="s">
        <v>36</v>
      </c>
      <c r="B32" s="90" t="s">
        <v>78</v>
      </c>
      <c r="C32" s="108">
        <v>4</v>
      </c>
      <c r="D32" s="108">
        <v>5</v>
      </c>
      <c r="E32" s="108">
        <v>5</v>
      </c>
      <c r="F32" s="108"/>
      <c r="G32" s="108">
        <v>5</v>
      </c>
      <c r="H32" s="108">
        <v>2</v>
      </c>
      <c r="I32" s="108"/>
      <c r="J32" s="108"/>
      <c r="K32" s="108"/>
      <c r="L32" s="108"/>
      <c r="M32" s="108"/>
      <c r="N32" s="108">
        <v>2</v>
      </c>
      <c r="O32" s="108">
        <v>2</v>
      </c>
      <c r="P32" s="108"/>
      <c r="Q32" s="108"/>
      <c r="R32" s="108"/>
      <c r="S32" s="108"/>
      <c r="T32" s="108"/>
      <c r="U32" s="109">
        <f t="shared" si="0"/>
        <v>4</v>
      </c>
      <c r="V32" s="110">
        <f t="shared" si="1"/>
        <v>3.5714285714285716</v>
      </c>
      <c r="W32" s="51"/>
      <c r="X32" s="51"/>
    </row>
    <row r="33" spans="1:24" ht="12.75">
      <c r="A33" s="33" t="s">
        <v>37</v>
      </c>
      <c r="B33" s="52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9" t="e">
        <f t="shared" si="0"/>
        <v>#DIV/0!</v>
      </c>
      <c r="V33" s="110" t="e">
        <f t="shared" si="1"/>
        <v>#DIV/0!</v>
      </c>
      <c r="W33" s="51"/>
      <c r="X33" s="51"/>
    </row>
    <row r="34" spans="1:24" ht="12.75">
      <c r="A34" s="33" t="s">
        <v>38</v>
      </c>
      <c r="B34" s="52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9" t="e">
        <f t="shared" si="0"/>
        <v>#DIV/0!</v>
      </c>
      <c r="V34" s="110" t="e">
        <f t="shared" si="1"/>
        <v>#DIV/0!</v>
      </c>
      <c r="W34" s="51"/>
      <c r="X34" s="51"/>
    </row>
    <row r="35" spans="1:24" ht="12.75">
      <c r="A35" s="33" t="s">
        <v>45</v>
      </c>
      <c r="B35" s="52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9" t="e">
        <f t="shared" si="0"/>
        <v>#DIV/0!</v>
      </c>
      <c r="V35" s="110" t="e">
        <f t="shared" si="1"/>
        <v>#DIV/0!</v>
      </c>
      <c r="W35" s="51"/>
      <c r="X35" s="51"/>
    </row>
    <row r="36" spans="1:24" ht="12.75">
      <c r="A36" s="33" t="s">
        <v>46</v>
      </c>
      <c r="B36" s="52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9" t="e">
        <f t="shared" si="0"/>
        <v>#DIV/0!</v>
      </c>
      <c r="V36" s="110" t="e">
        <f t="shared" si="1"/>
        <v>#DIV/0!</v>
      </c>
      <c r="W36" s="51"/>
      <c r="X36" s="51"/>
    </row>
    <row r="37" spans="1:24" ht="13.5" thickBot="1">
      <c r="A37" s="33" t="s">
        <v>79</v>
      </c>
      <c r="B37" s="52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9" t="e">
        <f t="shared" si="0"/>
        <v>#DIV/0!</v>
      </c>
      <c r="V37" s="110" t="e">
        <f t="shared" si="1"/>
        <v>#DIV/0!</v>
      </c>
      <c r="W37" s="51">
        <v>4</v>
      </c>
      <c r="X37" s="51"/>
    </row>
    <row r="38" spans="1:26" ht="13.5" thickBot="1">
      <c r="A38" s="33" t="s">
        <v>82</v>
      </c>
      <c r="B38" s="52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9" t="e">
        <f t="shared" si="0"/>
        <v>#DIV/0!</v>
      </c>
      <c r="V38" s="110" t="e">
        <f t="shared" si="1"/>
        <v>#DIV/0!</v>
      </c>
      <c r="W38" s="51"/>
      <c r="X38" s="51"/>
      <c r="Z38" s="45">
        <f>COUNTIF(B7:B38,"&gt;&lt;0")</f>
        <v>26</v>
      </c>
    </row>
    <row r="39" spans="2:24" ht="12" thickBot="1">
      <c r="B39" s="119"/>
      <c r="C39" s="120"/>
      <c r="D39" s="12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"/>
      <c r="Q39" s="3"/>
      <c r="R39" s="14"/>
      <c r="S39" s="14"/>
      <c r="T39" s="14"/>
      <c r="W39" s="3"/>
      <c r="X39" s="3"/>
    </row>
    <row r="40" spans="1:26" ht="25.5" customHeight="1" thickBot="1">
      <c r="A40" s="174" t="s">
        <v>58</v>
      </c>
      <c r="B40" s="34">
        <v>5</v>
      </c>
      <c r="C40" s="7">
        <f aca="true" t="shared" si="2" ref="C40:Q40">COUNTIF(C7:C38,"5")</f>
        <v>5</v>
      </c>
      <c r="D40" s="7">
        <f t="shared" si="2"/>
        <v>20</v>
      </c>
      <c r="E40" s="7">
        <f t="shared" si="2"/>
        <v>12</v>
      </c>
      <c r="F40" s="7">
        <f t="shared" si="2"/>
        <v>3</v>
      </c>
      <c r="G40" s="7">
        <f t="shared" si="2"/>
        <v>9</v>
      </c>
      <c r="H40" s="7">
        <f t="shared" si="2"/>
        <v>2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20</v>
      </c>
      <c r="O40" s="7">
        <f t="shared" si="2"/>
        <v>14</v>
      </c>
      <c r="P40" s="7">
        <f t="shared" si="2"/>
        <v>0</v>
      </c>
      <c r="Q40" s="84">
        <f t="shared" si="2"/>
        <v>0</v>
      </c>
      <c r="R40" s="186" t="s">
        <v>67</v>
      </c>
      <c r="S40" s="187"/>
      <c r="T40" s="188"/>
      <c r="U40" s="100">
        <f>COUNTIF(U7:U38,"5")</f>
        <v>5</v>
      </c>
      <c r="V40" s="87">
        <f>SUM(C40:Q40)*B40</f>
        <v>425</v>
      </c>
      <c r="W40" s="146" t="s">
        <v>60</v>
      </c>
      <c r="X40" s="147"/>
      <c r="Z40" s="45">
        <f>COUNTIF(C40:P40,"&lt;&gt;0")</f>
        <v>8</v>
      </c>
    </row>
    <row r="41" spans="1:24" ht="27" customHeight="1" thickBot="1">
      <c r="A41" s="175"/>
      <c r="B41" s="35">
        <v>4</v>
      </c>
      <c r="C41" s="9">
        <f aca="true" t="shared" si="3" ref="C41:Q41">COUNTIF(C7:C38,"4")</f>
        <v>4</v>
      </c>
      <c r="D41" s="9">
        <f t="shared" si="3"/>
        <v>3</v>
      </c>
      <c r="E41" s="9">
        <f t="shared" si="3"/>
        <v>7</v>
      </c>
      <c r="F41" s="9">
        <f t="shared" si="3"/>
        <v>9</v>
      </c>
      <c r="G41" s="9">
        <f t="shared" si="3"/>
        <v>2</v>
      </c>
      <c r="H41" s="9">
        <f t="shared" si="3"/>
        <v>5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3</v>
      </c>
      <c r="O41" s="9">
        <f t="shared" si="3"/>
        <v>7</v>
      </c>
      <c r="P41" s="9">
        <f t="shared" si="3"/>
        <v>0</v>
      </c>
      <c r="Q41" s="85">
        <f t="shared" si="3"/>
        <v>0</v>
      </c>
      <c r="R41" s="189" t="s">
        <v>68</v>
      </c>
      <c r="S41" s="190"/>
      <c r="T41" s="191"/>
      <c r="U41" s="101">
        <f>COUNTIF(U7:U38,"4")</f>
        <v>14</v>
      </c>
      <c r="V41" s="88">
        <f>SUM(C41:Q41)*B41</f>
        <v>160</v>
      </c>
      <c r="W41" s="97" t="s">
        <v>61</v>
      </c>
      <c r="X41" s="97" t="s">
        <v>80</v>
      </c>
    </row>
    <row r="42" spans="1:26" ht="25.5" customHeight="1" thickBot="1">
      <c r="A42" s="175"/>
      <c r="B42" s="35">
        <v>3</v>
      </c>
      <c r="C42" s="9">
        <f aca="true" t="shared" si="4" ref="C42:Q42">COUNTIF(C7:C38,"3")</f>
        <v>9</v>
      </c>
      <c r="D42" s="9">
        <f t="shared" si="4"/>
        <v>3</v>
      </c>
      <c r="E42" s="9">
        <f t="shared" si="4"/>
        <v>7</v>
      </c>
      <c r="F42" s="9">
        <f t="shared" si="4"/>
        <v>0</v>
      </c>
      <c r="G42" s="9">
        <f t="shared" si="4"/>
        <v>7</v>
      </c>
      <c r="H42" s="9">
        <f t="shared" si="4"/>
        <v>8</v>
      </c>
      <c r="I42" s="9">
        <f t="shared" si="4"/>
        <v>0</v>
      </c>
      <c r="J42" s="9">
        <f t="shared" si="4"/>
        <v>0</v>
      </c>
      <c r="K42" s="9">
        <f t="shared" si="4"/>
        <v>0</v>
      </c>
      <c r="L42" s="9">
        <f t="shared" si="4"/>
        <v>0</v>
      </c>
      <c r="M42" s="9">
        <f t="shared" si="4"/>
        <v>0</v>
      </c>
      <c r="N42" s="9">
        <f t="shared" si="4"/>
        <v>0</v>
      </c>
      <c r="O42" s="9">
        <f t="shared" si="4"/>
        <v>2</v>
      </c>
      <c r="P42" s="9">
        <f t="shared" si="4"/>
        <v>0</v>
      </c>
      <c r="Q42" s="85">
        <f t="shared" si="4"/>
        <v>0</v>
      </c>
      <c r="R42" s="189" t="s">
        <v>69</v>
      </c>
      <c r="S42" s="190"/>
      <c r="T42" s="191"/>
      <c r="U42" s="101">
        <f>COUNTIF(U7:U38,"3")</f>
        <v>7</v>
      </c>
      <c r="V42" s="89">
        <f>SUM(C42:Q42)*B42</f>
        <v>108</v>
      </c>
      <c r="W42" s="98">
        <f>SUM(W7:W38)</f>
        <v>4</v>
      </c>
      <c r="X42" s="99">
        <f>SUM(X7:X38)</f>
        <v>0</v>
      </c>
      <c r="Z42">
        <f>SUM(C40:P40)</f>
        <v>85</v>
      </c>
    </row>
    <row r="43" spans="1:26" ht="25.5" customHeight="1" thickBot="1">
      <c r="A43" s="175"/>
      <c r="B43" s="35">
        <v>2</v>
      </c>
      <c r="C43" s="9">
        <f aca="true" t="shared" si="5" ref="C43:Q43">COUNTIF(C7:C38,"2")</f>
        <v>8</v>
      </c>
      <c r="D43" s="9">
        <f t="shared" si="5"/>
        <v>0</v>
      </c>
      <c r="E43" s="9">
        <f t="shared" si="5"/>
        <v>0</v>
      </c>
      <c r="F43" s="9">
        <f t="shared" si="5"/>
        <v>7</v>
      </c>
      <c r="G43" s="9">
        <f t="shared" si="5"/>
        <v>8</v>
      </c>
      <c r="H43" s="9">
        <f t="shared" si="5"/>
        <v>11</v>
      </c>
      <c r="I43" s="9">
        <f t="shared" si="5"/>
        <v>0</v>
      </c>
      <c r="J43" s="9">
        <f t="shared" si="5"/>
        <v>0</v>
      </c>
      <c r="K43" s="9">
        <f t="shared" si="5"/>
        <v>0</v>
      </c>
      <c r="L43" s="9">
        <f t="shared" si="5"/>
        <v>0</v>
      </c>
      <c r="M43" s="9">
        <f t="shared" si="5"/>
        <v>0</v>
      </c>
      <c r="N43" s="9">
        <f t="shared" si="5"/>
        <v>3</v>
      </c>
      <c r="O43" s="9">
        <f t="shared" si="5"/>
        <v>3</v>
      </c>
      <c r="P43" s="9">
        <f t="shared" si="5"/>
        <v>0</v>
      </c>
      <c r="Q43" s="85">
        <f t="shared" si="5"/>
        <v>0</v>
      </c>
      <c r="R43" s="189" t="s">
        <v>70</v>
      </c>
      <c r="S43" s="190"/>
      <c r="T43" s="191"/>
      <c r="U43" s="101">
        <f>COUNTIF(U7:U38,"2")</f>
        <v>0</v>
      </c>
      <c r="V43" s="88">
        <f>SUM(C43:Q43)*B43</f>
        <v>80</v>
      </c>
      <c r="W43" s="121">
        <f>W42+X42</f>
        <v>4</v>
      </c>
      <c r="X43" s="122"/>
      <c r="Z43">
        <f>SUM(C41:P41)</f>
        <v>40</v>
      </c>
    </row>
    <row r="44" spans="1:26" ht="25.5" customHeight="1" thickBot="1">
      <c r="A44" s="175"/>
      <c r="B44" s="38">
        <v>1</v>
      </c>
      <c r="C44" s="10">
        <f aca="true" t="shared" si="6" ref="C44:Q44">COUNTIF(C7:C38,"1")</f>
        <v>0</v>
      </c>
      <c r="D44" s="10">
        <f t="shared" si="6"/>
        <v>0</v>
      </c>
      <c r="E44" s="10">
        <f t="shared" si="6"/>
        <v>0</v>
      </c>
      <c r="F44" s="10">
        <f t="shared" si="6"/>
        <v>0</v>
      </c>
      <c r="G44" s="10">
        <f t="shared" si="6"/>
        <v>0</v>
      </c>
      <c r="H44" s="10">
        <f t="shared" si="6"/>
        <v>0</v>
      </c>
      <c r="I44" s="10">
        <f t="shared" si="6"/>
        <v>0</v>
      </c>
      <c r="J44" s="10">
        <f t="shared" si="6"/>
        <v>0</v>
      </c>
      <c r="K44" s="10">
        <f t="shared" si="6"/>
        <v>0</v>
      </c>
      <c r="L44" s="10">
        <f t="shared" si="6"/>
        <v>0</v>
      </c>
      <c r="M44" s="10">
        <f t="shared" si="6"/>
        <v>0</v>
      </c>
      <c r="N44" s="10">
        <f t="shared" si="6"/>
        <v>0</v>
      </c>
      <c r="O44" s="10">
        <f t="shared" si="6"/>
        <v>0</v>
      </c>
      <c r="P44" s="10">
        <f t="shared" si="6"/>
        <v>0</v>
      </c>
      <c r="Q44" s="86">
        <f t="shared" si="6"/>
        <v>0</v>
      </c>
      <c r="R44" s="154" t="s">
        <v>71</v>
      </c>
      <c r="S44" s="155"/>
      <c r="T44" s="156"/>
      <c r="U44" s="101">
        <f>COUNTIF(U7:U38,"1")</f>
        <v>0</v>
      </c>
      <c r="V44" s="89">
        <f>SUM(C44:Q44)*B44</f>
        <v>0</v>
      </c>
      <c r="W44" s="123" t="s">
        <v>59</v>
      </c>
      <c r="X44" s="124"/>
      <c r="Z44">
        <f>SUM(C42:P42)</f>
        <v>36</v>
      </c>
    </row>
    <row r="45" spans="1:26" ht="27" customHeight="1" thickBot="1" thickTop="1">
      <c r="A45" s="172" t="s">
        <v>28</v>
      </c>
      <c r="B45" s="173"/>
      <c r="C45" s="81">
        <f aca="true" t="shared" si="7" ref="C45:Q45">AVERAGE(C7:C38)</f>
        <v>3.230769230769231</v>
      </c>
      <c r="D45" s="82">
        <f t="shared" si="7"/>
        <v>4.653846153846154</v>
      </c>
      <c r="E45" s="82">
        <f t="shared" si="7"/>
        <v>4.1923076923076925</v>
      </c>
      <c r="F45" s="82">
        <f t="shared" si="7"/>
        <v>3.4210526315789473</v>
      </c>
      <c r="G45" s="82">
        <f t="shared" si="7"/>
        <v>3.4615384615384617</v>
      </c>
      <c r="H45" s="82">
        <f t="shared" si="7"/>
        <v>2.923076923076923</v>
      </c>
      <c r="I45" s="82" t="e">
        <f t="shared" si="7"/>
        <v>#DIV/0!</v>
      </c>
      <c r="J45" s="82" t="e">
        <f t="shared" si="7"/>
        <v>#DIV/0!</v>
      </c>
      <c r="K45" s="82" t="e">
        <f t="shared" si="7"/>
        <v>#DIV/0!</v>
      </c>
      <c r="L45" s="82" t="e">
        <f t="shared" si="7"/>
        <v>#DIV/0!</v>
      </c>
      <c r="M45" s="82" t="e">
        <f t="shared" si="7"/>
        <v>#DIV/0!</v>
      </c>
      <c r="N45" s="82">
        <f t="shared" si="7"/>
        <v>4.538461538461538</v>
      </c>
      <c r="O45" s="82">
        <f t="shared" si="7"/>
        <v>4.230769230769231</v>
      </c>
      <c r="P45" s="83" t="e">
        <f t="shared" si="7"/>
        <v>#DIV/0!</v>
      </c>
      <c r="Q45" s="83" t="e">
        <f t="shared" si="7"/>
        <v>#DIV/0!</v>
      </c>
      <c r="R45" s="157"/>
      <c r="S45" s="157"/>
      <c r="T45" s="157"/>
      <c r="U45" s="96">
        <f>SUM(U40:U43)/SUM(U40:U44)</f>
        <v>1</v>
      </c>
      <c r="V45" s="95">
        <f>SUM(V40:V44)/((SUM(C40:Q40)+SUM(C41:Q41)+SUM(C42:Q42)+SUM(C43:Q43)+SUM(C44:Q44)))</f>
        <v>3.845771144278607</v>
      </c>
      <c r="W45" s="125">
        <f>SUM(V40:V44)*100/Z53</f>
        <v>76.91542288557214</v>
      </c>
      <c r="X45" s="126"/>
      <c r="Z45">
        <f>SUM(C43:P43)</f>
        <v>40</v>
      </c>
    </row>
    <row r="46" spans="1:26" ht="19.5" customHeight="1" thickTop="1">
      <c r="A46" s="73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138" t="s">
        <v>73</v>
      </c>
      <c r="V46" s="148" t="s">
        <v>28</v>
      </c>
      <c r="W46" s="150" t="s">
        <v>72</v>
      </c>
      <c r="X46" s="151"/>
      <c r="Z46">
        <f>SUM(C44:P44)</f>
        <v>0</v>
      </c>
    </row>
    <row r="47" spans="1:24" ht="36.75" customHeight="1" thickBot="1">
      <c r="A47" s="75"/>
      <c r="B47" s="7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139"/>
      <c r="V47" s="149"/>
      <c r="W47" s="152"/>
      <c r="X47" s="153"/>
    </row>
    <row r="48" spans="1:27" ht="14.25" thickBot="1" thickTop="1">
      <c r="A48" s="180" t="s">
        <v>39</v>
      </c>
      <c r="B48" s="80"/>
      <c r="C48" s="143" t="s">
        <v>75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/>
      <c r="O48" s="143" t="s">
        <v>76</v>
      </c>
      <c r="P48" s="159"/>
      <c r="Q48" s="159"/>
      <c r="R48" s="160"/>
      <c r="S48" s="183" t="s">
        <v>77</v>
      </c>
      <c r="T48" s="184"/>
      <c r="U48" s="185"/>
      <c r="V48" s="39" t="s">
        <v>76</v>
      </c>
      <c r="W48" s="127" t="s">
        <v>74</v>
      </c>
      <c r="X48" s="115"/>
      <c r="Z48" s="46">
        <f>SUM(Z42:Z47)</f>
        <v>201</v>
      </c>
      <c r="AA48" s="45">
        <f>SUM(V40:V44)</f>
        <v>773</v>
      </c>
    </row>
    <row r="49" spans="1:24" ht="12.75" customHeight="1" thickBot="1" thickTop="1">
      <c r="A49" s="181"/>
      <c r="B49" s="15" t="s">
        <v>40</v>
      </c>
      <c r="C49" s="53">
        <v>140</v>
      </c>
      <c r="D49" s="53">
        <v>35</v>
      </c>
      <c r="E49" s="53">
        <v>35</v>
      </c>
      <c r="F49" s="53">
        <v>105</v>
      </c>
      <c r="G49" s="53">
        <v>140</v>
      </c>
      <c r="H49" s="53"/>
      <c r="I49" s="53">
        <v>70</v>
      </c>
      <c r="J49" s="53">
        <v>70</v>
      </c>
      <c r="K49" s="53">
        <v>70</v>
      </c>
      <c r="L49" s="53">
        <v>70</v>
      </c>
      <c r="M49" s="53">
        <v>35</v>
      </c>
      <c r="N49" s="53">
        <v>70</v>
      </c>
      <c r="O49" s="54">
        <v>70</v>
      </c>
      <c r="P49" s="54">
        <v>70</v>
      </c>
      <c r="Q49" s="54">
        <v>35</v>
      </c>
      <c r="R49" s="54">
        <v>35</v>
      </c>
      <c r="S49" s="130">
        <f>SUM(C49:N49)</f>
        <v>840</v>
      </c>
      <c r="T49" s="131"/>
      <c r="U49" s="132"/>
      <c r="V49" s="37">
        <f>SUM(O49:R49)</f>
        <v>210</v>
      </c>
      <c r="W49" s="178">
        <f>S49+V49</f>
        <v>1050</v>
      </c>
      <c r="X49" s="179"/>
    </row>
    <row r="50" spans="1:26" ht="13.5" thickBot="1">
      <c r="A50" s="181"/>
      <c r="B50" s="4" t="s">
        <v>41</v>
      </c>
      <c r="C50" s="55">
        <v>138</v>
      </c>
      <c r="D50" s="55">
        <v>30</v>
      </c>
      <c r="E50" s="55">
        <v>35</v>
      </c>
      <c r="F50" s="55">
        <v>105</v>
      </c>
      <c r="G50" s="55">
        <v>140</v>
      </c>
      <c r="H50" s="55"/>
      <c r="I50" s="55">
        <v>70</v>
      </c>
      <c r="J50" s="55">
        <v>70</v>
      </c>
      <c r="K50" s="55">
        <v>70</v>
      </c>
      <c r="L50" s="55">
        <v>69</v>
      </c>
      <c r="M50" s="55">
        <v>35</v>
      </c>
      <c r="N50" s="55">
        <v>71</v>
      </c>
      <c r="O50" s="56">
        <v>70</v>
      </c>
      <c r="P50" s="56">
        <v>70</v>
      </c>
      <c r="Q50" s="56">
        <v>35</v>
      </c>
      <c r="R50" s="56">
        <v>35</v>
      </c>
      <c r="S50" s="133">
        <f>SUM(C50:N50)</f>
        <v>833</v>
      </c>
      <c r="T50" s="134"/>
      <c r="U50" s="135"/>
      <c r="V50" s="36">
        <f>SUM(O50:R50)</f>
        <v>210</v>
      </c>
      <c r="W50" s="116">
        <f>S50+V50</f>
        <v>1043</v>
      </c>
      <c r="X50" s="114"/>
      <c r="Z50" s="45">
        <f>Z38*Z40-Z48</f>
        <v>7</v>
      </c>
    </row>
    <row r="51" spans="1:24" ht="12" customHeight="1" thickBot="1">
      <c r="A51" s="182"/>
      <c r="B51" s="69" t="s">
        <v>42</v>
      </c>
      <c r="C51" s="40">
        <f>C50-C49</f>
        <v>-2</v>
      </c>
      <c r="D51" s="41">
        <f>D50-D49</f>
        <v>-5</v>
      </c>
      <c r="E51" s="41">
        <f aca="true" t="shared" si="8" ref="E51:R51">E50-E49</f>
        <v>0</v>
      </c>
      <c r="F51" s="41">
        <f t="shared" si="8"/>
        <v>0</v>
      </c>
      <c r="G51" s="41">
        <f t="shared" si="8"/>
        <v>0</v>
      </c>
      <c r="H51" s="41">
        <f t="shared" si="8"/>
        <v>0</v>
      </c>
      <c r="I51" s="41">
        <f t="shared" si="8"/>
        <v>0</v>
      </c>
      <c r="J51" s="41">
        <f t="shared" si="8"/>
        <v>0</v>
      </c>
      <c r="K51" s="41">
        <f t="shared" si="8"/>
        <v>0</v>
      </c>
      <c r="L51" s="41">
        <f t="shared" si="8"/>
        <v>-1</v>
      </c>
      <c r="M51" s="41">
        <f t="shared" si="8"/>
        <v>0</v>
      </c>
      <c r="N51" s="42">
        <f t="shared" si="8"/>
        <v>1</v>
      </c>
      <c r="O51" s="43">
        <f t="shared" si="8"/>
        <v>0</v>
      </c>
      <c r="P51" s="44">
        <f t="shared" si="8"/>
        <v>0</v>
      </c>
      <c r="Q51" s="44">
        <f t="shared" si="8"/>
        <v>0</v>
      </c>
      <c r="R51" s="71">
        <f t="shared" si="8"/>
        <v>0</v>
      </c>
      <c r="S51" s="176">
        <f>S50-S49</f>
        <v>-7</v>
      </c>
      <c r="T51" s="134"/>
      <c r="U51" s="177"/>
      <c r="V51" s="72">
        <f>V50-V49</f>
        <v>0</v>
      </c>
      <c r="W51" s="128">
        <f>W50-W49</f>
        <v>-7</v>
      </c>
      <c r="X51" s="129"/>
    </row>
    <row r="52" spans="1:24" ht="14.25" thickBot="1" thickTop="1">
      <c r="A52" s="60"/>
      <c r="B52" s="7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61"/>
      <c r="V52" s="118"/>
      <c r="W52" s="3"/>
      <c r="X52" s="11"/>
    </row>
    <row r="53" spans="1:26" ht="13.5" thickBot="1">
      <c r="A53" s="60"/>
      <c r="B53" s="6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171"/>
      <c r="V53" s="118"/>
      <c r="W53" s="11"/>
      <c r="X53" s="3"/>
      <c r="Z53" s="45">
        <f>Z38*Z40*5-Z50*5</f>
        <v>1005</v>
      </c>
    </row>
    <row r="54" spans="1:24" ht="12.75">
      <c r="A54" s="60"/>
      <c r="B54" s="6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171"/>
      <c r="V54" s="118"/>
      <c r="W54" s="3"/>
      <c r="X54" s="67"/>
    </row>
    <row r="55" spans="1:24" ht="12.75">
      <c r="A55" s="61"/>
      <c r="B55" s="6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117"/>
      <c r="V55" s="118"/>
      <c r="W55" s="3"/>
      <c r="X55" s="68"/>
    </row>
    <row r="56" spans="1:2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/>
      <c r="N56"/>
      <c r="O56"/>
      <c r="P56"/>
      <c r="Q56"/>
      <c r="R56"/>
      <c r="S56"/>
      <c r="T56"/>
      <c r="U56"/>
      <c r="V56"/>
      <c r="W56"/>
      <c r="X56"/>
    </row>
    <row r="57" spans="1:24" ht="12.75">
      <c r="A57" s="29"/>
      <c r="B57" s="29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/>
      <c r="N57"/>
      <c r="O57"/>
      <c r="P57"/>
      <c r="Q57"/>
      <c r="R57"/>
      <c r="S57"/>
      <c r="T57"/>
      <c r="U57"/>
      <c r="V57"/>
      <c r="W57"/>
      <c r="X57"/>
    </row>
    <row r="58" spans="1:24" ht="12.75">
      <c r="A58" s="29"/>
      <c r="B58" s="29"/>
      <c r="C58" s="29"/>
      <c r="D58" s="31"/>
      <c r="E58" s="31"/>
      <c r="F58" s="30"/>
      <c r="G58" s="30"/>
      <c r="H58" s="30"/>
      <c r="I58" s="30"/>
      <c r="J58" s="30"/>
      <c r="K58" s="30"/>
      <c r="L58" s="30"/>
      <c r="M58"/>
      <c r="N58"/>
      <c r="O58"/>
      <c r="P58"/>
      <c r="Q58"/>
      <c r="R58"/>
      <c r="S58"/>
      <c r="T58"/>
      <c r="U58"/>
      <c r="V58"/>
      <c r="W58"/>
      <c r="X58"/>
    </row>
    <row r="59" spans="3:24" ht="12.75">
      <c r="C59" s="6"/>
      <c r="D59" s="5"/>
      <c r="J59" s="6"/>
      <c r="K59" s="5"/>
      <c r="N59"/>
      <c r="O59"/>
      <c r="P59"/>
      <c r="Q59"/>
      <c r="R59"/>
      <c r="S59"/>
      <c r="T59"/>
      <c r="U59"/>
      <c r="V59"/>
      <c r="W59"/>
      <c r="X59"/>
    </row>
    <row r="60" spans="7:24" ht="12.75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</sheetData>
  <sheetProtection password="CABB" sheet="1" objects="1" scenarios="1" formatCells="0" selectLockedCells="1"/>
  <protectedRanges>
    <protectedRange password="C07A" sqref="C7:T7" name="Raspon1"/>
  </protectedRanges>
  <mergeCells count="41">
    <mergeCell ref="W49:X49"/>
    <mergeCell ref="A48:A51"/>
    <mergeCell ref="S48:U48"/>
    <mergeCell ref="R40:T40"/>
    <mergeCell ref="R41:T41"/>
    <mergeCell ref="R42:T42"/>
    <mergeCell ref="R43:T43"/>
    <mergeCell ref="U53:V53"/>
    <mergeCell ref="U54:V54"/>
    <mergeCell ref="A45:B45"/>
    <mergeCell ref="A40:A44"/>
    <mergeCell ref="S51:U51"/>
    <mergeCell ref="N2:O2"/>
    <mergeCell ref="O48:R48"/>
    <mergeCell ref="U52:V52"/>
    <mergeCell ref="C5:R5"/>
    <mergeCell ref="H4:I4"/>
    <mergeCell ref="K4:M4"/>
    <mergeCell ref="B2:L2"/>
    <mergeCell ref="D4:F4"/>
    <mergeCell ref="B3:G3"/>
    <mergeCell ref="I3:M3"/>
    <mergeCell ref="W5:X5"/>
    <mergeCell ref="U46:U47"/>
    <mergeCell ref="O4:S4"/>
    <mergeCell ref="C48:N48"/>
    <mergeCell ref="W40:X40"/>
    <mergeCell ref="V46:V47"/>
    <mergeCell ref="W46:X47"/>
    <mergeCell ref="R44:T44"/>
    <mergeCell ref="R45:T45"/>
    <mergeCell ref="U55:V55"/>
    <mergeCell ref="B39:D39"/>
    <mergeCell ref="W43:X43"/>
    <mergeCell ref="W44:X44"/>
    <mergeCell ref="W45:X45"/>
    <mergeCell ref="W48:X48"/>
    <mergeCell ref="W50:X50"/>
    <mergeCell ref="W51:X51"/>
    <mergeCell ref="S49:U49"/>
    <mergeCell ref="S50:U50"/>
  </mergeCells>
  <conditionalFormatting sqref="V7:V38">
    <cfRule type="cellIs" priority="1" dxfId="0" operator="equal" stopIfTrue="1">
      <formula>1</formula>
    </cfRule>
    <cfRule type="cellIs" priority="2" dxfId="1" operator="equal" stopIfTrue="1">
      <formula>5</formula>
    </cfRule>
  </conditionalFormatting>
  <conditionalFormatting sqref="C7:U38">
    <cfRule type="cellIs" priority="3" dxfId="2" operator="equal" stopIfTrue="1">
      <formula>1</formula>
    </cfRule>
    <cfRule type="cellIs" priority="4" dxfId="3" operator="equal" stopIfTrue="1">
      <formula>5</formula>
    </cfRule>
    <cfRule type="cellIs" priority="5" dxfId="4" operator="between" stopIfTrue="1">
      <formula>2</formula>
      <formula>4</formula>
    </cfRule>
  </conditionalFormatting>
  <printOptions/>
  <pageMargins left="0.1968503937007874" right="0.13" top="0.14" bottom="0.11811023622047245" header="0.16" footer="0.11811023622047245"/>
  <pageSetup horizontalDpi="600" verticalDpi="600" orientation="portrait" paperSize="9" r:id="rId3"/>
  <headerFooter alignWithMargins="0">
    <oddHeader>&amp;CStranica &amp;P&amp;R&amp;F</oddHeader>
  </headerFooter>
  <ignoredErrors>
    <ignoredError sqref="V50" formulaRange="1"/>
    <ignoredError sqref="P45:Q4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Tablica uspjeha</dc:title>
  <dc:subject/>
  <dc:creator>*Vladimir Jozanović</dc:creator>
  <cp:keywords/>
  <dc:description/>
  <cp:lastModifiedBy>Jozanović</cp:lastModifiedBy>
  <cp:lastPrinted>2007-03-21T14:55:59Z</cp:lastPrinted>
  <dcterms:created xsi:type="dcterms:W3CDTF">2002-01-17T14:52:32Z</dcterms:created>
  <dcterms:modified xsi:type="dcterms:W3CDTF">2008-01-14T18:37:05Z</dcterms:modified>
  <cp:category/>
  <cp:version/>
  <cp:contentType/>
  <cp:contentStatus/>
</cp:coreProperties>
</file>